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05" windowWidth="12120" windowHeight="6840" tabRatio="872" activeTab="2"/>
  </bookViews>
  <sheets>
    <sheet name="1" sheetId="1" r:id="rId1"/>
    <sheet name="7" sheetId="2" r:id="rId2"/>
    <sheet name="11" sheetId="3" r:id="rId3"/>
  </sheets>
  <definedNames>
    <definedName name="_Toc105952697" localSheetId="1">'7'!#REF!</definedName>
    <definedName name="_Toc105952698" localSheetId="1">'7'!#REF!</definedName>
    <definedName name="_xlnm.Print_Area" localSheetId="0">'1'!$A$1:$H$56</definedName>
    <definedName name="_xlnm.Print_Area" localSheetId="2">'11'!$B$1:$M$131</definedName>
    <definedName name="_xlnm.Print_Area" localSheetId="1">'7'!$A$1:$F$32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<sst xmlns="http://schemas.openxmlformats.org/spreadsheetml/2006/main" count="821" uniqueCount="266">
  <si>
    <t>01</t>
  </si>
  <si>
    <t>04</t>
  </si>
  <si>
    <t>0000000</t>
  </si>
  <si>
    <t>121</t>
  </si>
  <si>
    <t>244</t>
  </si>
  <si>
    <t>851</t>
  </si>
  <si>
    <t>11</t>
  </si>
  <si>
    <t>870</t>
  </si>
  <si>
    <t>02</t>
  </si>
  <si>
    <t>03</t>
  </si>
  <si>
    <t>07</t>
  </si>
  <si>
    <t>05</t>
  </si>
  <si>
    <t>08</t>
  </si>
  <si>
    <t>Наименование доходов</t>
  </si>
  <si>
    <t>Код главы администратора*</t>
  </si>
  <si>
    <t>Код бюджетной классификации Российской Федерации</t>
  </si>
  <si>
    <t>НАЛОГОВЫЕ И НЕНАЛОГОВЫЕ ДОХОДЫ</t>
  </si>
  <si>
    <t>Налог на доходы физических лиц</t>
  </si>
  <si>
    <t>Единый сельскохозяйственный налог</t>
  </si>
  <si>
    <t>* отражается код главы главного администратора (администратора) доходов местного бюджета</t>
  </si>
  <si>
    <t>ВСЕГО РАСХОДОВ</t>
  </si>
  <si>
    <t>Культура</t>
  </si>
  <si>
    <t>Молодежная политика и оздоровление детей</t>
  </si>
  <si>
    <t>ОБРАЗОВАНИЕ</t>
  </si>
  <si>
    <t>Благоустройство</t>
  </si>
  <si>
    <t>ЖИЛИЩНО-КОММУНАЛЬНОЕ ХОЗЯЙСТВО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</si>
  <si>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</si>
  <si>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</si>
  <si>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</si>
  <si>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</si>
  <si>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Наименование показателя</t>
  </si>
  <si>
    <t>Наименование показателей</t>
  </si>
  <si>
    <t>0100</t>
  </si>
  <si>
    <t>0104</t>
  </si>
  <si>
    <t>0111</t>
  </si>
  <si>
    <t>0200</t>
  </si>
  <si>
    <t>Мобилизационная и вневойсковая подготовка</t>
  </si>
  <si>
    <t>0203</t>
  </si>
  <si>
    <t>0500</t>
  </si>
  <si>
    <t>0503</t>
  </si>
  <si>
    <t>0700</t>
  </si>
  <si>
    <t>0707</t>
  </si>
  <si>
    <t>0800</t>
  </si>
  <si>
    <t>0801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</si>
  <si>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</si>
  <si>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</si>
  <si>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</si>
  <si>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</si>
  <si>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КУЛЬТУРА, КИНЕМАТОГРАФИЯ</t>
  </si>
  <si>
    <t>Раздел, подраздел</t>
  </si>
  <si>
    <t>000</t>
  </si>
  <si>
    <t>182</t>
  </si>
  <si>
    <t>801</t>
  </si>
  <si>
    <t>Высшее должностное лицо сельского поселения и его заместители</t>
  </si>
  <si>
    <t>852</t>
  </si>
  <si>
    <t>Резервные фонды органов местного самоуправления</t>
  </si>
  <si>
    <t>Непрограммные направления деятельности местной администрации</t>
  </si>
  <si>
    <t>Коммунальное хозяйство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</si>
  <si>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</si>
  <si>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персоналу, за исключением фонда оплаты труда</t>
  </si>
  <si>
    <t>122</t>
  </si>
  <si>
    <t>Прочая закупка товаров, работ и услуг для обеспечения государственных(муниципальных)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</si>
  <si>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</si>
  <si>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</si>
  <si>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Резервные средства</t>
  </si>
  <si>
    <t>НАЦИОНАЛЬНАЯ ЭКОНОМИКА</t>
  </si>
  <si>
    <t>540</t>
  </si>
  <si>
    <t>99</t>
  </si>
  <si>
    <t>9990000</t>
  </si>
  <si>
    <t>0400</t>
  </si>
  <si>
    <t>0502</t>
  </si>
  <si>
    <t>УСЛОВНО УТВЕРЖДЕННЫЕ РАСХОДЫ</t>
  </si>
  <si>
    <t>9900</t>
  </si>
  <si>
    <t>9999</t>
  </si>
  <si>
    <t>0102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</si>
  <si>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</si>
  <si>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</si>
  <si>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</si>
  <si>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</si>
  <si>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</si>
  <si>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</si>
  <si>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</si>
  <si>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</si>
  <si>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бюджета - Всего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</si>
  <si>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</si>
  <si>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</si>
  <si>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СОВОКУПНЫЙ ДОХОД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</si>
  <si>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</si>
  <si>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</si>
  <si>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</si>
  <si>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 ОТ ДРУГИХ БЮДЖЕТОВ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</si>
  <si>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</si>
  <si>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12</t>
  </si>
  <si>
    <t>990А001100</t>
  </si>
  <si>
    <t>990000Ш600</t>
  </si>
  <si>
    <t>010А101190</t>
  </si>
  <si>
    <t>010А101110</t>
  </si>
  <si>
    <t>010А101100</t>
  </si>
  <si>
    <t>0130300000</t>
  </si>
  <si>
    <t>Условно утвержденные расходы</t>
  </si>
  <si>
    <t>0110451180</t>
  </si>
  <si>
    <t>Мобилизационная  и вневойсковая  подготовка</t>
  </si>
  <si>
    <t>0130000000</t>
  </si>
  <si>
    <t>0130100000</t>
  </si>
  <si>
    <t>0130200000</t>
  </si>
  <si>
    <t>9900000000</t>
  </si>
  <si>
    <t>0100000000</t>
  </si>
  <si>
    <t>Национальная экономика</t>
  </si>
  <si>
    <t>Другие вопросы в области национальной экономики</t>
  </si>
  <si>
    <t>0140000000</t>
  </si>
  <si>
    <t>Национальная оборона</t>
  </si>
  <si>
    <t>(тыс. руб.)</t>
  </si>
  <si>
    <t>Гл</t>
  </si>
  <si>
    <t>Рз</t>
  </si>
  <si>
    <t>ПР</t>
  </si>
  <si>
    <t>ЦСР</t>
  </si>
  <si>
    <t>ВР</t>
  </si>
  <si>
    <t>Функционирование высшего должностного лица субъекта Российской Федерации и муниципального образования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</si>
  <si>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</si>
  <si>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</si>
  <si>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0140100000</t>
  </si>
  <si>
    <t>Функционирование высшего должностного лица субъекта РФ и муниципального образования</t>
  </si>
  <si>
    <t>9900001100</t>
  </si>
  <si>
    <t>0110000000</t>
  </si>
  <si>
    <t>КУЛЬТУРА И КИНЕМАТОГРАФИЯ</t>
  </si>
  <si>
    <t>Перечисления другим бюджетам бюджетной системы РФ</t>
  </si>
  <si>
    <t>0120000000</t>
  </si>
  <si>
    <t>0120100000</t>
  </si>
  <si>
    <t>Жилищно-коммунальное хозяйство</t>
  </si>
  <si>
    <t>2 02 00000 00 0000 000</t>
  </si>
  <si>
    <t>Уплата иных платежей</t>
  </si>
  <si>
    <t>853</t>
  </si>
  <si>
    <t>0412</t>
  </si>
  <si>
    <t>Обеспечение проведения выборов и референдумов</t>
  </si>
  <si>
    <t>0107</t>
  </si>
  <si>
    <t>99Г0916000</t>
  </si>
  <si>
    <t>880</t>
  </si>
  <si>
    <t>Изменения (+;-)</t>
  </si>
  <si>
    <t>Доходы от использования имущества находящегося в государственной и муниципальной собственности</t>
  </si>
  <si>
    <t>Иные межбюджетные трансферты</t>
  </si>
  <si>
    <t>1 11 05025 10 0000 120</t>
  </si>
  <si>
    <t>1 11 05035 10 0000 120</t>
  </si>
  <si>
    <t>1 11 00000 00 0000 000</t>
  </si>
  <si>
    <t>1 08 00000 00 0000 000</t>
  </si>
  <si>
    <t>1 06 06040 00 0000 100</t>
  </si>
  <si>
    <t>1 06 06030 00 0000 100</t>
  </si>
  <si>
    <t>1 06 06000 00 0000 100</t>
  </si>
  <si>
    <t>1 06 01000 00 0000 110</t>
  </si>
  <si>
    <t>1 06 00000 00 0000 000</t>
  </si>
  <si>
    <t>1 05 03000 01 0000 110</t>
  </si>
  <si>
    <t>1 05 00000 00 0000 000</t>
  </si>
  <si>
    <t>1 01 02000 01 0000 110</t>
  </si>
  <si>
    <t>1 01 00000 00 0000 000</t>
  </si>
  <si>
    <t>1 00 00000 00 0000 000</t>
  </si>
  <si>
    <t>Непрограммные направления деятельности</t>
  </si>
  <si>
    <t>Доплаты к пенсиям муниципальным служащим</t>
  </si>
  <si>
    <t>9900082100</t>
  </si>
  <si>
    <t>10</t>
  </si>
  <si>
    <t>312</t>
  </si>
  <si>
    <t>Национальная безопасность и правоохранительная деятельность</t>
  </si>
  <si>
    <t>0120200000</t>
  </si>
  <si>
    <t>Подпрограмма «Развитие экономического и налогового потенциала Каракольского сельского поселения на 2015-20188 г.г.»</t>
  </si>
  <si>
    <t>Мероприятие на осуществление полномочий по первичному воинскому учету, где отсутствуют военные комиссариаты в рамках попрограммы «Развитие экономического  и налогового потенциала Каракольского сельского поселения на 2015-2018 г.г»</t>
  </si>
  <si>
    <t>1001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</si>
  <si>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</si>
  <si>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</si>
  <si>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</si>
  <si>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0300</t>
  </si>
  <si>
    <t>Муниципальная программа "Комплексное экономическое развитие муниципального образования «Каракольское сельское поселение»</t>
  </si>
  <si>
    <t>АВЦП "Обеспечение деятельности Администрации МО "Каракольское сельское поселение"</t>
  </si>
  <si>
    <t>Муниципальная программа "Комплексное развитие территории Каракольского сельского поселения"</t>
  </si>
  <si>
    <t>Подпрограмма "Развитие социально-культурной сферы  в муниципальном образовании Каракольское сельское поселение"</t>
  </si>
  <si>
    <t>Развитие  молодежной политики в рамках подпрограммы "Развитие социально-культурной сферы  в муниципальном образовании Каракольское сельское поселение"</t>
  </si>
  <si>
    <t>Развитие  культуры в рамках подпрограммы "Развитие социально-культурной сферы  в муниципальном образовании Каракольское сельское поселение"</t>
  </si>
  <si>
    <t>Развитие физической культуры, спорта в рамках подпрограмма "Развитие социально-культурной сферы  в муниципальном образовании Каракольское сельское поселение"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</si>
  <si>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Каракольского сельского поселения»</t>
  </si>
  <si>
    <t>Подпрограмма «Развитие экономического и налогового потенциала Каракольского сельского поселения»</t>
  </si>
  <si>
    <t>Мероприятие на осуществление полномочий по первичному воинскому учету, где отсутствуют военные комиссариаты в рамках попрограммы «Развитие экономического  и налогового потенциала Каракольского сельского поселения»</t>
  </si>
  <si>
    <t>Муницпальнная программа "Комплексное развитие территории Каракольского сельского поселения"</t>
  </si>
  <si>
    <t>Подпрограмма «Устойчивое развитие систем жизнеобеспечения Каракольского сельского поселения»</t>
  </si>
  <si>
    <t>Повышение уровня благоустройства в рамках подпрограммы "Устойчивое развитие систем жизнеобеспечения муниципальной программы "Комплексное развитие территории Каракольского сельского поселения"</t>
  </si>
  <si>
    <t xml:space="preserve">Обеспечение пожарной безопасности в рамках подпрограммы "Устойчивое развитие систем жизни обеспечения Каракольского сельского поселения" </t>
  </si>
  <si>
    <t>010А1S8500</t>
  </si>
  <si>
    <t>01303S8500</t>
  </si>
  <si>
    <t>01301S8500</t>
  </si>
  <si>
    <t>тыс.рублей</t>
  </si>
  <si>
    <t>2 02 10000 00 0000 150</t>
  </si>
  <si>
    <t>2 02 35118 10 0000 150</t>
  </si>
  <si>
    <t>2 02 40000 00 0000 150</t>
  </si>
  <si>
    <t>Изменения (+,-)</t>
  </si>
  <si>
    <t>НАЛОГОВЫЕ ДОХОДЫ</t>
  </si>
  <si>
    <t>1 01 02010 01 0000 110</t>
  </si>
  <si>
    <t>1 05 03010 01 0000 110</t>
  </si>
  <si>
    <t>1 06 01030 10 0000 110</t>
  </si>
  <si>
    <t>1 06 06033 10 0000 110</t>
  </si>
  <si>
    <t>1 06 06043 10 0000 110</t>
  </si>
  <si>
    <t>НЕНАЛОГОВЫЕ ДОХОДЫ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</si>
  <si>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</si>
  <si>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</si>
  <si>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1 14 00000000 00 0000</t>
  </si>
  <si>
    <t>ДОХОДЫ ОТ ПРОДАЖИ МАТЕРИАЛЬНЫХ И НЕМАТЕРИАЛЬНЫХ АКТИВОВ</t>
  </si>
  <si>
    <t>1 14 06025 10 0000 400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</si>
  <si>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</si>
  <si>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Сумма на 2022 год</t>
  </si>
  <si>
    <t>0110351180</t>
  </si>
  <si>
    <t>09</t>
  </si>
  <si>
    <t>2 02 40014 10 0000 150</t>
  </si>
  <si>
    <t>0409</t>
  </si>
  <si>
    <t>Дорожная деятельсноть</t>
  </si>
  <si>
    <t>ШТРАФЫ, САНКЦИИ, ВОЗМЕЩЕНИЕ УЩЕРБА</t>
  </si>
  <si>
    <t>1 16 00000 00 0000 000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</si>
  <si>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</si>
  <si>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нарушением муниципальных правовых актов</t>
  </si>
  <si>
    <t>Дотации бюджетам бюджетам субъектов  Российской Федерации и муниципальных образований</t>
  </si>
  <si>
    <t>Дотации бюджетам сельских поселений на выравнивание бюджетной обеспеченности из бюджета муниципальных районов</t>
  </si>
  <si>
    <t>Безвоздмездное поступления от других бюджетов бюджетной системы Российской Федерации</t>
  </si>
  <si>
    <t>2 02 16001 10 0000 150</t>
  </si>
  <si>
    <t>Субвенции бюджетам субъектов  Российской Федерации и муниципальных образований</t>
  </si>
  <si>
    <t>2 02 30000 00 0000 150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</si>
  <si>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решнию вопросов местного значения в соотвествии с заключенными соглашениями</t>
  </si>
  <si>
    <t>Субсидии бюджетам бюджетной системы Российской Федерации (межбюджетные субсидии)</t>
  </si>
  <si>
    <t>2 02 20000 00 0000 150</t>
  </si>
  <si>
    <t>2 02 29999 10 0000 150</t>
  </si>
  <si>
    <t>Прочие субсидии</t>
  </si>
  <si>
    <t>Субсидии на софинансирование расходов местных бюджетов на оплату труда  и начисления на выплаты по оплате труда работников бюджетной сферы в Респблике Алтай ( через Министерство финансов Республике Алтай)</t>
  </si>
  <si>
    <t>Физическая культура и спорт</t>
  </si>
  <si>
    <t>1101</t>
  </si>
  <si>
    <t>(2938)</t>
  </si>
  <si>
    <t>01302S8500</t>
  </si>
  <si>
    <t>Объем поступлений доходов в бюджет муниципального образования "Каракольское сельское поселение" в 2022 году"</t>
  </si>
  <si>
    <t>247</t>
  </si>
  <si>
    <t>Закупка энергетических ресурсов</t>
  </si>
  <si>
    <t>(тыс.руб.)</t>
  </si>
  <si>
    <t>Распределение
бюджетных ассигнований по разделам, подразделам классификации расходов бюджета муниципального образования "Каракольское сельское поселение" на 2022 год</t>
  </si>
  <si>
    <t xml:space="preserve">Общегосударственные вопросы </t>
  </si>
  <si>
    <t>Ведомственная структура расходов бюджета муниципального образования "Каракольское сельское поселение" на 2022 год</t>
  </si>
  <si>
    <t>2 02 30024 10 0000 150</t>
  </si>
  <si>
    <t>Субвенции на осуществление государственных полномочий РА в области законодательства об административных правонарушений (Минфин)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</si>
  <si>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другого уровня</t>
  </si>
  <si>
    <t>2 02 45160 10 0000 150</t>
  </si>
  <si>
    <t xml:space="preserve">                                       Приложение 1
к решению "О бюджете муниципального образования "Каракольское сельское поселение" на 2022 год и на плановый период 2023-2024 г.г."</t>
  </si>
  <si>
    <t>Изменения +;-</t>
  </si>
  <si>
    <t xml:space="preserve">Итого с изменения </t>
  </si>
  <si>
    <t>Сумма с изменения на 2022 год</t>
  </si>
  <si>
    <t>Межбюджетные трансферты, передаваемые бюджетам сельских поселений из бюджетов муниципальных районов на осуществление полномочий по решению  вопросов местного значения в соотвествии с заключенными соглашениями</t>
  </si>
  <si>
    <t>2 19 00000 00 0000 000</t>
  </si>
  <si>
    <t>Возврат остатков субсидии и иных межбюджетных трансфертов, имеющих целевое назначение, прошлых лет</t>
  </si>
  <si>
    <t>2 19 60010 10 0000 000</t>
  </si>
  <si>
    <t>Возврат остатков субсидии и иных межбюджетных трансфертов, имеющих целевое назначение, прошлых лет из бюджетов сельских поселений</t>
  </si>
  <si>
    <t>Дорожная деятельность в отношении автомобильных дорог местного назначения</t>
  </si>
  <si>
    <t>Подпрограмма "Обеспечение общих уловий функционирования отраслей агропромышленного комплекса"</t>
  </si>
  <si>
    <t>Дорожное хозяйство (дорожные фонды)</t>
  </si>
  <si>
    <t>0000000000</t>
  </si>
  <si>
    <t>01201200Д0</t>
  </si>
  <si>
    <t>Другие вопросы в области национальной экномики</t>
  </si>
  <si>
    <t>На обновление модуля ЕПБС РФ рабочих мест АС "Бюджет поселения" и АС "Смета"</t>
  </si>
  <si>
    <t>010А1S9600</t>
  </si>
  <si>
    <t xml:space="preserve">Другие общегосударственные вопросы </t>
  </si>
  <si>
    <t>Государственная программа Республики Алтай "Развитие сельского хозяйства и регулирование рынков сельскохозяйственных продукции, сырья и продольствия</t>
  </si>
  <si>
    <t>Организация мероприятий по осуществлению государственных полномочий в области законодательства об административных правонарушениях</t>
  </si>
  <si>
    <t>13</t>
  </si>
  <si>
    <t>010А145300</t>
  </si>
  <si>
    <t>Другие общегосударственные вопросы</t>
  </si>
  <si>
    <t>0113</t>
  </si>
  <si>
    <t xml:space="preserve">                                                         Приложение № 11 к решению  "О бюджете муниципального образования "Каракольское сельское поселение" на 2022 год и на плановый период 2023 и 2024 г.г."</t>
  </si>
  <si>
    <t xml:space="preserve">                                                               Приложение  7
к решению «О бюджете 
муниципального образования "Каракольское сельское поселение"
на 2022 год и на плановый период 2023 и 2024 г.г.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</si>
</sst>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_р_._-;\-* #,##0.0_р_._-;_-* &quot;-&quot;??_р_._-;_-@_-"/>
    <numFmt numFmtId="175" formatCode="#,##0.0_р_."/>
    <numFmt numFmtId="176" formatCode="0.00000"/>
    <numFmt numFmtId="177" formatCode="0.0000"/>
    <numFmt numFmtId="178" formatCode="0.000"/>
    <numFmt numFmtId="179" formatCode="0.000000"/>
    <numFmt numFmtId="180" formatCode="0.0000000000"/>
    <numFmt numFmtId="181" formatCode="0.00000000000"/>
    <numFmt numFmtId="182" formatCode="0.000000000"/>
    <numFmt numFmtId="183" formatCode="0.00000000"/>
    <numFmt numFmtId="184" formatCode="0.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_р_._-;\-* #,##0.00000_р_._-;_-* &quot;-&quot;?????_р_._-;_-@_-"/>
    <numFmt numFmtId="193" formatCode="_-* #,##0.000000_р_._-;\-* #,##0.000000_р_._-;_-* &quot;-&quot;??_р_._-;_-@_-"/>
    <numFmt numFmtId="194" formatCode="#,##0.00_ ;\-#,##0.00\ "/>
    <numFmt numFmtId="195" formatCode="#,##0.000_ ;\-#,##0.000\ "/>
    <numFmt numFmtId="196" formatCode="#,##0.0000_ ;\-#,##0.0000\ "/>
    <numFmt numFmtId="197" formatCode="#,##0.00000_ ;\-#,##0.00000\ "/>
    <numFmt numFmtId="198" formatCode="#,##0.000000_ ;\-#,##0.000000\ "/>
    <numFmt numFmtId="199" formatCode="[$-FC19]d\ mmmm\ yyyy\ &quot;г.&quot;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i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2" fillId="0" borderId="0">
      <alignment/>
      <protection/>
    </xf>
    <xf numFmtId="0" fontId="38" fillId="0" borderId="0">
      <alignment/>
      <protection/>
    </xf>
    <xf numFmtId="0" fontId="12" fillId="0" borderId="0" applyNumberFormat="0" applyFont="0" applyFill="0" applyBorder="0" applyAlignment="0" applyProtection="0"/>
    <xf numFmtId="0" fontId="0" fillId="0" borderId="0">
      <alignment/>
      <protection/>
    </xf>
    <xf numFmtId="0" fontId="13" fillId="0" borderId="0">
      <alignment vertical="top"/>
      <protection/>
    </xf>
    <xf numFmtId="0" fontId="38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right" vertical="justify"/>
    </xf>
    <xf numFmtId="0" fontId="0" fillId="0" borderId="0" xfId="0" applyFont="1" applyAlignment="1">
      <alignment horizontal="left" vertical="justify"/>
    </xf>
    <xf numFmtId="0" fontId="9" fillId="0" borderId="0" xfId="0" applyFont="1" applyFill="1" applyBorder="1" applyAlignment="1">
      <alignment horizontal="left" vertical="justify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justify"/>
    </xf>
    <xf numFmtId="0" fontId="15" fillId="0" borderId="0" xfId="0" applyFont="1" applyAlignment="1">
      <alignment horizontal="left" vertical="justify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justify" vertical="center" wrapText="1"/>
    </xf>
    <xf numFmtId="0" fontId="17" fillId="0" borderId="0" xfId="0" applyFont="1" applyAlignment="1">
      <alignment/>
    </xf>
    <xf numFmtId="49" fontId="3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1" fontId="5" fillId="32" borderId="10" xfId="0" applyNumberFormat="1" applyFont="1" applyFill="1" applyBorder="1" applyAlignment="1">
      <alignment horizontal="left" vertical="center" wrapText="1"/>
    </xf>
    <xf numFmtId="1" fontId="3" fillId="32" borderId="10" xfId="0" applyNumberFormat="1" applyFont="1" applyFill="1" applyBorder="1" applyAlignment="1">
      <alignment horizontal="left" vertical="center" wrapText="1"/>
    </xf>
    <xf numFmtId="2" fontId="3" fillId="32" borderId="10" xfId="0" applyNumberFormat="1" applyFont="1" applyFill="1" applyBorder="1" applyAlignment="1" quotePrefix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32" borderId="0" xfId="0" applyFont="1" applyFill="1" applyAlignment="1">
      <alignment/>
    </xf>
    <xf numFmtId="173" fontId="0" fillId="32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right" vertical="top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top" wrapText="1"/>
    </xf>
    <xf numFmtId="0" fontId="9" fillId="32" borderId="0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center" vertical="center"/>
    </xf>
    <xf numFmtId="1" fontId="19" fillId="32" borderId="10" xfId="0" applyNumberFormat="1" applyFont="1" applyFill="1" applyBorder="1" applyAlignment="1">
      <alignment horizontal="left" vertical="center" wrapText="1"/>
    </xf>
    <xf numFmtId="0" fontId="19" fillId="32" borderId="10" xfId="0" applyFont="1" applyFill="1" applyBorder="1" applyAlignment="1">
      <alignment horizontal="left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 quotePrefix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1" fontId="4" fillId="32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wrapText="1"/>
    </xf>
    <xf numFmtId="1" fontId="5" fillId="32" borderId="11" xfId="0" applyNumberFormat="1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8" fillId="32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2" fontId="19" fillId="32" borderId="10" xfId="0" applyNumberFormat="1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2" fontId="4" fillId="32" borderId="10" xfId="0" applyNumberFormat="1" applyFont="1" applyFill="1" applyBorder="1" applyAlignment="1">
      <alignment horizontal="center" vertical="center"/>
    </xf>
    <xf numFmtId="173" fontId="0" fillId="32" borderId="0" xfId="0" applyNumberFormat="1" applyFill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5" fillId="32" borderId="10" xfId="54" applyFont="1" applyFill="1" applyBorder="1" applyAlignment="1">
      <alignment horizontal="left" vertical="center" wrapText="1"/>
      <protection/>
    </xf>
    <xf numFmtId="49" fontId="3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9" fontId="4" fillId="33" borderId="10" xfId="53" applyNumberFormat="1" applyFont="1" applyFill="1" applyBorder="1" applyAlignment="1">
      <alignment vertical="center" wrapText="1"/>
      <protection/>
    </xf>
    <xf numFmtId="0" fontId="19" fillId="32" borderId="10" xfId="54" applyFont="1" applyFill="1" applyBorder="1" applyAlignment="1">
      <alignment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2" fontId="3" fillId="32" borderId="10" xfId="0" applyNumberFormat="1" applyFont="1" applyFill="1" applyBorder="1" applyAlignment="1">
      <alignment horizontal="center" vertical="center"/>
    </xf>
    <xf numFmtId="2" fontId="3" fillId="32" borderId="10" xfId="43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 wrapText="1"/>
    </xf>
    <xf numFmtId="0" fontId="5" fillId="32" borderId="10" xfId="54" applyFont="1" applyFill="1" applyBorder="1" applyAlignment="1">
      <alignment vertical="center" wrapText="1"/>
      <protection/>
    </xf>
    <xf numFmtId="1" fontId="3" fillId="32" borderId="10" xfId="0" applyNumberFormat="1" applyFont="1" applyFill="1" applyBorder="1" applyAlignment="1">
      <alignment vertical="center" wrapText="1"/>
    </xf>
    <xf numFmtId="49" fontId="3" fillId="32" borderId="10" xfId="43" applyNumberFormat="1" applyFont="1" applyFill="1" applyBorder="1" applyAlignment="1">
      <alignment horizontal="center" vertical="center" wrapText="1"/>
    </xf>
    <xf numFmtId="2" fontId="3" fillId="32" borderId="10" xfId="43" applyNumberFormat="1" applyFont="1" applyFill="1" applyBorder="1" applyAlignment="1">
      <alignment horizontal="center" vertical="center" wrapText="1"/>
    </xf>
    <xf numFmtId="49" fontId="4" fillId="32" borderId="10" xfId="43" applyNumberFormat="1" applyFont="1" applyFill="1" applyBorder="1" applyAlignment="1">
      <alignment horizontal="center" vertical="center" wrapText="1"/>
    </xf>
    <xf numFmtId="2" fontId="4" fillId="32" borderId="10" xfId="43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49" fontId="19" fillId="32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8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right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/>
    </xf>
    <xf numFmtId="0" fontId="9" fillId="0" borderId="0" xfId="0" applyFont="1" applyAlignment="1">
      <alignment horizontal="right" wrapText="1"/>
    </xf>
    <xf numFmtId="49" fontId="9" fillId="32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4" fillId="3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6" fillId="32" borderId="0" xfId="0" applyFont="1" applyFill="1" applyAlignment="1">
      <alignment horizontal="right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перечис.11" xfId="66"/>
    <cellStyle name="Тысячи_перечис.11" xfId="67"/>
    <cellStyle name="Comma" xfId="68"/>
    <cellStyle name="Comma [0]" xfId="69"/>
    <cellStyle name="Финансовый 2" xfId="70"/>
    <cellStyle name="Финансовый 3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view="pageBreakPreview" zoomScale="70" zoomScaleNormal="90" zoomScaleSheetLayoutView="70" zoomScalePageLayoutView="0" workbookViewId="0" topLeftCell="A1">
      <selection activeCell="H7" sqref="H7"/>
    </sheetView>
  </sheetViews>
  <sheetFormatPr defaultColWidth="9.00390625" defaultRowHeight="12.75"/>
  <cols>
    <col min="1" max="1" width="10.00390625" style="0" customWidth="1"/>
    <col min="2" max="2" width="26.375" style="4" customWidth="1"/>
    <col min="3" max="3" width="77.625" style="10" customWidth="1"/>
    <col min="4" max="4" width="21.875" style="4" hidden="1" customWidth="1"/>
    <col min="5" max="5" width="11.625" style="0" hidden="1" customWidth="1"/>
    <col min="6" max="6" width="22.25390625" style="0" customWidth="1"/>
    <col min="7" max="7" width="14.75390625" style="0" customWidth="1"/>
    <col min="8" max="8" width="20.125" style="0" customWidth="1"/>
  </cols>
  <sheetData>
    <row r="1" spans="1:7" s="2" customFormat="1" ht="27.75" customHeight="1">
      <c r="A1" s="22"/>
      <c r="B1" s="23"/>
      <c r="C1" s="44"/>
      <c r="D1" s="44"/>
      <c r="E1" s="44"/>
      <c r="G1" s="61"/>
    </row>
    <row r="2" spans="1:8" s="14" customFormat="1" ht="120" customHeight="1">
      <c r="A2" s="22"/>
      <c r="B2" s="23"/>
      <c r="C2" s="44"/>
      <c r="D2" s="44"/>
      <c r="E2" s="44"/>
      <c r="F2" s="120" t="s">
        <v>240</v>
      </c>
      <c r="G2" s="120"/>
      <c r="H2" s="120"/>
    </row>
    <row r="3" spans="1:7" s="14" customFormat="1" ht="39" customHeight="1">
      <c r="A3" s="119" t="s">
        <v>229</v>
      </c>
      <c r="B3" s="119"/>
      <c r="C3" s="119"/>
      <c r="D3" s="119"/>
      <c r="E3" s="119"/>
      <c r="F3" s="119"/>
      <c r="G3" s="69"/>
    </row>
    <row r="4" spans="1:8" s="14" customFormat="1" ht="16.5" customHeight="1">
      <c r="A4" s="69"/>
      <c r="B4" s="69"/>
      <c r="C4" s="69"/>
      <c r="D4" s="69"/>
      <c r="E4" s="69"/>
      <c r="F4" s="103"/>
      <c r="G4" s="69"/>
      <c r="H4" s="14" t="s">
        <v>232</v>
      </c>
    </row>
    <row r="5" spans="1:8" s="3" customFormat="1" ht="78.75">
      <c r="A5" s="21" t="s">
        <v>14</v>
      </c>
      <c r="B5" s="21" t="s">
        <v>15</v>
      </c>
      <c r="C5" s="21" t="s">
        <v>13</v>
      </c>
      <c r="D5" s="70" t="s">
        <v>203</v>
      </c>
      <c r="E5" s="70" t="s">
        <v>189</v>
      </c>
      <c r="F5" s="70" t="s">
        <v>203</v>
      </c>
      <c r="G5" s="110" t="s">
        <v>241</v>
      </c>
      <c r="H5" s="111" t="s">
        <v>243</v>
      </c>
    </row>
    <row r="6" spans="1:8" s="14" customFormat="1" ht="18.75">
      <c r="A6" s="12">
        <v>1</v>
      </c>
      <c r="B6" s="12">
        <v>2</v>
      </c>
      <c r="C6" s="12">
        <v>3</v>
      </c>
      <c r="D6" s="12"/>
      <c r="E6" s="12"/>
      <c r="F6" s="12">
        <v>4</v>
      </c>
      <c r="G6" s="26">
        <v>5</v>
      </c>
      <c r="H6" s="112">
        <v>6</v>
      </c>
    </row>
    <row r="7" spans="1:8" s="14" customFormat="1" ht="18.75">
      <c r="A7" s="48" t="s">
        <v>50</v>
      </c>
      <c r="B7" s="49">
        <v>8.5E+18</v>
      </c>
      <c r="C7" s="50" t="s">
        <v>83</v>
      </c>
      <c r="D7" s="71">
        <f>D8+D35</f>
        <v>6403.23</v>
      </c>
      <c r="E7" s="72">
        <f>E35+E8</f>
        <v>913.9599999999999</v>
      </c>
      <c r="F7" s="51">
        <f>F8+F35</f>
        <v>4743.092000000001</v>
      </c>
      <c r="G7" s="51">
        <f>G8+G35+G52</f>
        <v>2.37</v>
      </c>
      <c r="H7" s="58">
        <f>F7+G7</f>
        <v>4745.462</v>
      </c>
    </row>
    <row r="8" spans="1:8" s="14" customFormat="1" ht="18.75">
      <c r="A8" s="48" t="s">
        <v>50</v>
      </c>
      <c r="B8" s="49" t="s">
        <v>153</v>
      </c>
      <c r="C8" s="50" t="s">
        <v>16</v>
      </c>
      <c r="D8" s="71">
        <f>D9+D27</f>
        <v>678</v>
      </c>
      <c r="E8" s="72">
        <f>E9+E27</f>
        <v>76</v>
      </c>
      <c r="F8" s="51">
        <f>F9+F27</f>
        <v>780</v>
      </c>
      <c r="G8" s="51">
        <f>G9+G27</f>
        <v>0</v>
      </c>
      <c r="H8" s="58">
        <f aca="true" t="shared" si="0" ref="H8:H48">F8+G8</f>
        <v>780</v>
      </c>
    </row>
    <row r="9" spans="1:8" s="14" customFormat="1" ht="18.75">
      <c r="A9" s="48" t="s">
        <v>50</v>
      </c>
      <c r="B9" s="49" t="s">
        <v>153</v>
      </c>
      <c r="C9" s="50" t="s">
        <v>190</v>
      </c>
      <c r="D9" s="72">
        <f>D10+D13+D16+D24</f>
        <v>582</v>
      </c>
      <c r="E9" s="72">
        <f>E10+E13+E16</f>
        <v>74</v>
      </c>
      <c r="F9" s="51">
        <f>F10+F13+F16</f>
        <v>681</v>
      </c>
      <c r="G9" s="51">
        <f>G10+G13+G16</f>
        <v>0</v>
      </c>
      <c r="H9" s="58">
        <f t="shared" si="0"/>
        <v>681</v>
      </c>
    </row>
    <row r="10" spans="1:8" s="14" customFormat="1" ht="38.25" customHeight="1">
      <c r="A10" s="48" t="s">
        <v>50</v>
      </c>
      <c r="B10" s="49" t="s">
        <v>152</v>
      </c>
      <c r="C10" s="50" t="s">
        <v>84</v>
      </c>
      <c r="D10" s="72">
        <f>D11</f>
        <v>80</v>
      </c>
      <c r="E10" s="72">
        <f>E11</f>
        <v>12</v>
      </c>
      <c r="F10" s="51">
        <f>F11</f>
        <v>97</v>
      </c>
      <c r="G10" s="51">
        <f>G11</f>
        <v>0</v>
      </c>
      <c r="H10" s="58">
        <f t="shared" si="0"/>
        <v>97</v>
      </c>
    </row>
    <row r="11" spans="1:8" s="14" customFormat="1" ht="42.75" customHeight="1">
      <c r="A11" s="26" t="s">
        <v>50</v>
      </c>
      <c r="B11" s="30" t="s">
        <v>151</v>
      </c>
      <c r="C11" s="28" t="s">
        <v>17</v>
      </c>
      <c r="D11" s="73">
        <f>D12</f>
        <v>80</v>
      </c>
      <c r="E11" s="73">
        <f>E12</f>
        <v>12</v>
      </c>
      <c r="F11" s="27">
        <f>+F12</f>
        <v>97</v>
      </c>
      <c r="G11" s="27">
        <f>G12</f>
        <v>0</v>
      </c>
      <c r="H11" s="36">
        <f t="shared" si="0"/>
        <v>97</v>
      </c>
    </row>
    <row r="12" spans="1:8" s="14" customFormat="1" ht="78.75" customHeight="1">
      <c r="A12" s="26" t="s">
        <v>51</v>
      </c>
      <c r="B12" s="31" t="s">
        <v>191</v>
      </c>
      <c r="C12" s="29" t="s">
        <v>85</v>
      </c>
      <c r="D12" s="27">
        <v>80</v>
      </c>
      <c r="E12" s="27">
        <v>12</v>
      </c>
      <c r="F12" s="27">
        <v>97</v>
      </c>
      <c r="G12" s="27">
        <v>0</v>
      </c>
      <c r="H12" s="36">
        <f t="shared" si="0"/>
        <v>97</v>
      </c>
    </row>
    <row r="13" spans="1:8" s="14" customFormat="1" ht="20.25" customHeight="1">
      <c r="A13" s="52" t="s">
        <v>50</v>
      </c>
      <c r="B13" s="49" t="s">
        <v>150</v>
      </c>
      <c r="C13" s="50" t="s">
        <v>86</v>
      </c>
      <c r="D13" s="72">
        <f aca="true" t="shared" si="1" ref="D13:F14">D14</f>
        <v>70</v>
      </c>
      <c r="E13" s="72">
        <f t="shared" si="1"/>
        <v>10</v>
      </c>
      <c r="F13" s="51">
        <f t="shared" si="1"/>
        <v>80</v>
      </c>
      <c r="G13" s="51">
        <f>G14</f>
        <v>0</v>
      </c>
      <c r="H13" s="58">
        <f t="shared" si="0"/>
        <v>80</v>
      </c>
    </row>
    <row r="14" spans="1:8" s="14" customFormat="1" ht="24.75" customHeight="1">
      <c r="A14" s="26" t="s">
        <v>50</v>
      </c>
      <c r="B14" s="30" t="s">
        <v>149</v>
      </c>
      <c r="C14" s="28" t="s">
        <v>18</v>
      </c>
      <c r="D14" s="73">
        <f t="shared" si="1"/>
        <v>70</v>
      </c>
      <c r="E14" s="73">
        <f t="shared" si="1"/>
        <v>10</v>
      </c>
      <c r="F14" s="27">
        <f t="shared" si="1"/>
        <v>80</v>
      </c>
      <c r="G14" s="27">
        <f>G15</f>
        <v>0</v>
      </c>
      <c r="H14" s="36">
        <f t="shared" si="0"/>
        <v>80</v>
      </c>
    </row>
    <row r="15" spans="1:8" s="15" customFormat="1" ht="33" customHeight="1">
      <c r="A15" s="26" t="s">
        <v>51</v>
      </c>
      <c r="B15" s="31" t="s">
        <v>192</v>
      </c>
      <c r="C15" s="29" t="s">
        <v>18</v>
      </c>
      <c r="D15" s="27">
        <v>70</v>
      </c>
      <c r="E15" s="27">
        <v>10</v>
      </c>
      <c r="F15" s="27">
        <v>80</v>
      </c>
      <c r="G15" s="32">
        <v>0</v>
      </c>
      <c r="H15" s="36">
        <f t="shared" si="0"/>
        <v>80</v>
      </c>
    </row>
    <row r="16" spans="1:8" s="14" customFormat="1" ht="34.5" customHeight="1">
      <c r="A16" s="52" t="s">
        <v>50</v>
      </c>
      <c r="B16" s="49" t="s">
        <v>148</v>
      </c>
      <c r="C16" s="50" t="s">
        <v>75</v>
      </c>
      <c r="D16" s="72">
        <f>D17+D19</f>
        <v>432</v>
      </c>
      <c r="E16" s="72">
        <f>E17+E19</f>
        <v>52</v>
      </c>
      <c r="F16" s="51">
        <f>F17+F19</f>
        <v>504</v>
      </c>
      <c r="G16" s="51">
        <f>G17</f>
        <v>0</v>
      </c>
      <c r="H16" s="58">
        <f t="shared" si="0"/>
        <v>504</v>
      </c>
    </row>
    <row r="17" spans="1:8" s="14" customFormat="1" ht="39.75" customHeight="1">
      <c r="A17" s="26" t="s">
        <v>50</v>
      </c>
      <c r="B17" s="30" t="s">
        <v>147</v>
      </c>
      <c r="C17" s="28" t="s">
        <v>76</v>
      </c>
      <c r="D17" s="73">
        <f>D18</f>
        <v>112</v>
      </c>
      <c r="E17" s="73">
        <v>2</v>
      </c>
      <c r="F17" s="27">
        <f>F18</f>
        <v>114</v>
      </c>
      <c r="G17" s="27">
        <f>G18</f>
        <v>0</v>
      </c>
      <c r="H17" s="36">
        <f t="shared" si="0"/>
        <v>114</v>
      </c>
    </row>
    <row r="18" spans="1:8" s="14" customFormat="1" ht="53.25" customHeight="1">
      <c r="A18" s="26" t="s">
        <v>51</v>
      </c>
      <c r="B18" s="31" t="s">
        <v>193</v>
      </c>
      <c r="C18" s="29" t="s">
        <v>77</v>
      </c>
      <c r="D18" s="27">
        <v>112</v>
      </c>
      <c r="E18" s="27">
        <v>2</v>
      </c>
      <c r="F18" s="27">
        <v>114</v>
      </c>
      <c r="G18" s="32">
        <v>0</v>
      </c>
      <c r="H18" s="36">
        <f t="shared" si="0"/>
        <v>114</v>
      </c>
    </row>
    <row r="19" spans="1:8" s="14" customFormat="1" ht="18.75">
      <c r="A19" s="52" t="s">
        <v>50</v>
      </c>
      <c r="B19" s="49" t="s">
        <v>146</v>
      </c>
      <c r="C19" s="54" t="s">
        <v>78</v>
      </c>
      <c r="D19" s="51">
        <f>D20+D22</f>
        <v>320</v>
      </c>
      <c r="E19" s="51">
        <f>E20+E22</f>
        <v>50</v>
      </c>
      <c r="F19" s="51">
        <f>F20+F22</f>
        <v>390</v>
      </c>
      <c r="G19" s="51">
        <f>G20+G22</f>
        <v>0</v>
      </c>
      <c r="H19" s="58">
        <f t="shared" si="0"/>
        <v>390</v>
      </c>
    </row>
    <row r="20" spans="1:8" s="15" customFormat="1" ht="18.75">
      <c r="A20" s="52" t="s">
        <v>50</v>
      </c>
      <c r="B20" s="49" t="s">
        <v>145</v>
      </c>
      <c r="C20" s="50" t="s">
        <v>79</v>
      </c>
      <c r="D20" s="72">
        <f>D21</f>
        <v>110</v>
      </c>
      <c r="E20" s="72">
        <f>E21</f>
        <v>50</v>
      </c>
      <c r="F20" s="53">
        <f>F21</f>
        <v>180</v>
      </c>
      <c r="G20" s="53">
        <f>G21</f>
        <v>0</v>
      </c>
      <c r="H20" s="58">
        <f t="shared" si="0"/>
        <v>180</v>
      </c>
    </row>
    <row r="21" spans="1:8" s="15" customFormat="1" ht="31.5">
      <c r="A21" s="26" t="s">
        <v>51</v>
      </c>
      <c r="B21" s="31" t="s">
        <v>194</v>
      </c>
      <c r="C21" s="29" t="s">
        <v>80</v>
      </c>
      <c r="D21" s="27">
        <v>110</v>
      </c>
      <c r="E21" s="27">
        <v>50</v>
      </c>
      <c r="F21" s="32">
        <v>180</v>
      </c>
      <c r="G21" s="27">
        <v>0</v>
      </c>
      <c r="H21" s="36">
        <f t="shared" si="0"/>
        <v>180</v>
      </c>
    </row>
    <row r="22" spans="1:8" s="15" customFormat="1" ht="18.75">
      <c r="A22" s="52" t="s">
        <v>50</v>
      </c>
      <c r="B22" s="49" t="s">
        <v>144</v>
      </c>
      <c r="C22" s="50" t="s">
        <v>81</v>
      </c>
      <c r="D22" s="72">
        <f>D23</f>
        <v>210</v>
      </c>
      <c r="E22" s="72">
        <f>E23</f>
        <v>0</v>
      </c>
      <c r="F22" s="53">
        <f>D22+E22</f>
        <v>210</v>
      </c>
      <c r="G22" s="53">
        <f>G23</f>
        <v>0</v>
      </c>
      <c r="H22" s="58">
        <f t="shared" si="0"/>
        <v>210</v>
      </c>
    </row>
    <row r="23" spans="1:8" s="15" customFormat="1" ht="30.75" customHeight="1">
      <c r="A23" s="26" t="s">
        <v>51</v>
      </c>
      <c r="B23" s="31" t="s">
        <v>195</v>
      </c>
      <c r="C23" s="29" t="s">
        <v>82</v>
      </c>
      <c r="D23" s="27">
        <v>210</v>
      </c>
      <c r="E23" s="27">
        <v>0</v>
      </c>
      <c r="F23" s="27">
        <v>210</v>
      </c>
      <c r="G23" s="32">
        <v>0</v>
      </c>
      <c r="H23" s="36">
        <f t="shared" si="0"/>
        <v>210</v>
      </c>
    </row>
    <row r="24" spans="1:8" s="14" customFormat="1" ht="18.75" customHeight="1">
      <c r="A24" s="26" t="s">
        <v>50</v>
      </c>
      <c r="B24" s="30" t="s">
        <v>143</v>
      </c>
      <c r="C24" s="28" t="s">
        <v>87</v>
      </c>
      <c r="D24" s="73">
        <v>0</v>
      </c>
      <c r="E24" s="73">
        <v>0</v>
      </c>
      <c r="F24" s="32">
        <f>D24+E24</f>
        <v>0</v>
      </c>
      <c r="G24" s="27">
        <v>0</v>
      </c>
      <c r="H24" s="36">
        <f t="shared" si="0"/>
        <v>0</v>
      </c>
    </row>
    <row r="25" spans="1:8" s="15" customFormat="1" ht="99.75" customHeight="1" hidden="1">
      <c r="A25" s="26" t="s">
        <v>50</v>
      </c>
      <c r="B25" s="30">
        <v>10804000010000100</v>
      </c>
      <c r="C25" s="28" t="s">
        <v>88</v>
      </c>
      <c r="D25" s="75"/>
      <c r="E25" s="73"/>
      <c r="F25" s="32">
        <f>D25+E25</f>
        <v>0</v>
      </c>
      <c r="G25" s="51"/>
      <c r="H25" s="36">
        <f t="shared" si="0"/>
        <v>0</v>
      </c>
    </row>
    <row r="26" spans="1:8" s="15" customFormat="1" ht="50.25" customHeight="1" hidden="1">
      <c r="A26" s="26" t="s">
        <v>51</v>
      </c>
      <c r="B26" s="31">
        <v>10804020010000100</v>
      </c>
      <c r="C26" s="29" t="s">
        <v>89</v>
      </c>
      <c r="D26" s="74"/>
      <c r="E26" s="27"/>
      <c r="F26" s="27">
        <f>D26+E26</f>
        <v>0</v>
      </c>
      <c r="G26" s="51"/>
      <c r="H26" s="36">
        <f t="shared" si="0"/>
        <v>0</v>
      </c>
    </row>
    <row r="27" spans="1:8" s="15" customFormat="1" ht="42" customHeight="1">
      <c r="A27" s="52" t="s">
        <v>50</v>
      </c>
      <c r="B27" s="49">
        <v>85000000000000000</v>
      </c>
      <c r="C27" s="50" t="s">
        <v>196</v>
      </c>
      <c r="D27" s="72">
        <f>D28+D31</f>
        <v>96</v>
      </c>
      <c r="E27" s="72">
        <f>E33+E28</f>
        <v>2</v>
      </c>
      <c r="F27" s="51">
        <f>F28+F33</f>
        <v>99</v>
      </c>
      <c r="G27" s="51">
        <f>G28+G33</f>
        <v>0</v>
      </c>
      <c r="H27" s="58">
        <f t="shared" si="0"/>
        <v>99</v>
      </c>
    </row>
    <row r="28" spans="1:8" s="15" customFormat="1" ht="58.5" customHeight="1">
      <c r="A28" s="52" t="s">
        <v>50</v>
      </c>
      <c r="B28" s="49" t="s">
        <v>142</v>
      </c>
      <c r="C28" s="50" t="s">
        <v>138</v>
      </c>
      <c r="D28" s="72">
        <f>D29+D30</f>
        <v>96</v>
      </c>
      <c r="E28" s="72">
        <f>E29+E30</f>
        <v>0</v>
      </c>
      <c r="F28" s="51">
        <f>D28+E28</f>
        <v>96</v>
      </c>
      <c r="G28" s="51">
        <f>G29+G30+G31++G32</f>
        <v>0</v>
      </c>
      <c r="H28" s="58">
        <f t="shared" si="0"/>
        <v>96</v>
      </c>
    </row>
    <row r="29" spans="1:8" s="15" customFormat="1" ht="83.25" customHeight="1">
      <c r="A29" s="26" t="s">
        <v>52</v>
      </c>
      <c r="B29" s="30" t="s">
        <v>141</v>
      </c>
      <c r="C29" s="28" t="s">
        <v>197</v>
      </c>
      <c r="D29" s="73">
        <v>22</v>
      </c>
      <c r="E29" s="73">
        <v>0</v>
      </c>
      <c r="F29" s="27">
        <f>D29+E29</f>
        <v>22</v>
      </c>
      <c r="G29" s="27">
        <v>0</v>
      </c>
      <c r="H29" s="36">
        <f t="shared" si="0"/>
        <v>22</v>
      </c>
    </row>
    <row r="30" spans="1:8" s="14" customFormat="1" ht="63" customHeight="1">
      <c r="A30" s="26" t="s">
        <v>52</v>
      </c>
      <c r="B30" s="30" t="s">
        <v>140</v>
      </c>
      <c r="C30" s="28" t="s">
        <v>198</v>
      </c>
      <c r="D30" s="73">
        <v>74</v>
      </c>
      <c r="E30" s="73">
        <v>0</v>
      </c>
      <c r="F30" s="27">
        <f>D30+E30</f>
        <v>74</v>
      </c>
      <c r="G30" s="32">
        <v>0</v>
      </c>
      <c r="H30" s="36">
        <f t="shared" si="0"/>
        <v>74</v>
      </c>
    </row>
    <row r="31" spans="1:8" s="14" customFormat="1" ht="39" customHeight="1">
      <c r="A31" s="26" t="s">
        <v>50</v>
      </c>
      <c r="B31" s="30" t="s">
        <v>199</v>
      </c>
      <c r="C31" s="28" t="s">
        <v>200</v>
      </c>
      <c r="D31" s="73">
        <f>D32</f>
        <v>0</v>
      </c>
      <c r="E31" s="73">
        <f>E32</f>
        <v>0</v>
      </c>
      <c r="F31" s="27">
        <v>0</v>
      </c>
      <c r="G31" s="32">
        <v>0</v>
      </c>
      <c r="H31" s="36">
        <f t="shared" si="0"/>
        <v>0</v>
      </c>
    </row>
    <row r="32" spans="1:8" s="14" customFormat="1" ht="48.75" customHeight="1">
      <c r="A32" s="26" t="s">
        <v>52</v>
      </c>
      <c r="B32" s="30" t="s">
        <v>201</v>
      </c>
      <c r="C32" s="28" t="s">
        <v>202</v>
      </c>
      <c r="D32" s="73">
        <v>0</v>
      </c>
      <c r="E32" s="73">
        <v>0</v>
      </c>
      <c r="F32" s="27">
        <v>0</v>
      </c>
      <c r="G32" s="27">
        <v>0</v>
      </c>
      <c r="H32" s="36">
        <f t="shared" si="0"/>
        <v>0</v>
      </c>
    </row>
    <row r="33" spans="1:8" s="14" customFormat="1" ht="48.75" customHeight="1">
      <c r="A33" s="52" t="s">
        <v>50</v>
      </c>
      <c r="B33" s="49" t="s">
        <v>210</v>
      </c>
      <c r="C33" s="50" t="s">
        <v>209</v>
      </c>
      <c r="D33" s="72">
        <f>D34</f>
        <v>1</v>
      </c>
      <c r="E33" s="72">
        <f>E34</f>
        <v>2</v>
      </c>
      <c r="F33" s="51">
        <f>F34</f>
        <v>3</v>
      </c>
      <c r="G33" s="51">
        <f>G34</f>
        <v>0</v>
      </c>
      <c r="H33" s="58">
        <f t="shared" si="0"/>
        <v>3</v>
      </c>
    </row>
    <row r="34" spans="1:8" s="14" customFormat="1" ht="48.75" customHeight="1">
      <c r="A34" s="26" t="s">
        <v>52</v>
      </c>
      <c r="B34" s="30" t="s">
        <v>211</v>
      </c>
      <c r="C34" s="28" t="s">
        <v>212</v>
      </c>
      <c r="D34" s="73">
        <v>1</v>
      </c>
      <c r="E34" s="73">
        <v>2</v>
      </c>
      <c r="F34" s="27">
        <v>3</v>
      </c>
      <c r="G34" s="27">
        <v>0</v>
      </c>
      <c r="H34" s="36">
        <f t="shared" si="0"/>
        <v>3</v>
      </c>
    </row>
    <row r="35" spans="1:8" s="15" customFormat="1" ht="36.75" customHeight="1">
      <c r="A35" s="52" t="s">
        <v>50</v>
      </c>
      <c r="B35" s="49" t="s">
        <v>129</v>
      </c>
      <c r="C35" s="50" t="s">
        <v>90</v>
      </c>
      <c r="D35" s="72">
        <f>D36</f>
        <v>5725.23</v>
      </c>
      <c r="E35" s="72">
        <f>E36</f>
        <v>837.9599999999999</v>
      </c>
      <c r="F35" s="53">
        <f>F36</f>
        <v>3963.092</v>
      </c>
      <c r="G35" s="53">
        <f>G36</f>
        <v>10</v>
      </c>
      <c r="H35" s="58">
        <f t="shared" si="0"/>
        <v>3973.092</v>
      </c>
    </row>
    <row r="36" spans="1:8" s="15" customFormat="1" ht="48" customHeight="1">
      <c r="A36" s="52" t="s">
        <v>50</v>
      </c>
      <c r="B36" s="30" t="s">
        <v>129</v>
      </c>
      <c r="C36" s="28" t="s">
        <v>215</v>
      </c>
      <c r="D36" s="73">
        <f>D37+D43+D45+D40</f>
        <v>5725.23</v>
      </c>
      <c r="E36" s="73">
        <f>E37+E42+E47+E49</f>
        <v>837.9599999999999</v>
      </c>
      <c r="F36" s="32">
        <f>F37+F42+F47+F49</f>
        <v>3963.092</v>
      </c>
      <c r="G36" s="32">
        <f>G37+G42+G47+G49</f>
        <v>10</v>
      </c>
      <c r="H36" s="36">
        <f t="shared" si="0"/>
        <v>3973.092</v>
      </c>
    </row>
    <row r="37" spans="1:8" s="15" customFormat="1" ht="45" customHeight="1">
      <c r="A37" s="26" t="s">
        <v>50</v>
      </c>
      <c r="B37" s="30" t="s">
        <v>186</v>
      </c>
      <c r="C37" s="50" t="s">
        <v>213</v>
      </c>
      <c r="D37" s="71">
        <f>D38</f>
        <v>2986.03</v>
      </c>
      <c r="E37" s="72">
        <f>E38</f>
        <v>13.829999999999927</v>
      </c>
      <c r="F37" s="51">
        <f>D37+E37</f>
        <v>2999.86</v>
      </c>
      <c r="G37" s="51">
        <f>G38</f>
        <v>0</v>
      </c>
      <c r="H37" s="58">
        <f t="shared" si="0"/>
        <v>2999.86</v>
      </c>
    </row>
    <row r="38" spans="1:8" s="15" customFormat="1" ht="39" customHeight="1">
      <c r="A38" s="26" t="s">
        <v>52</v>
      </c>
      <c r="B38" s="30" t="s">
        <v>216</v>
      </c>
      <c r="C38" s="28" t="s">
        <v>214</v>
      </c>
      <c r="D38" s="75">
        <v>2986.03</v>
      </c>
      <c r="E38" s="73">
        <f>F38-D38</f>
        <v>13.829999999999927</v>
      </c>
      <c r="F38" s="27">
        <v>2999.86</v>
      </c>
      <c r="G38" s="32">
        <v>0</v>
      </c>
      <c r="H38" s="36">
        <f t="shared" si="0"/>
        <v>2999.86</v>
      </c>
    </row>
    <row r="39" spans="1:8" s="15" customFormat="1" ht="39" customHeight="1" hidden="1">
      <c r="A39" s="52" t="s">
        <v>50</v>
      </c>
      <c r="B39" s="49" t="s">
        <v>221</v>
      </c>
      <c r="C39" s="50" t="s">
        <v>220</v>
      </c>
      <c r="D39" s="72">
        <f>D40</f>
        <v>1949.5</v>
      </c>
      <c r="E39" s="72">
        <f>F39-D39</f>
        <v>-1949.5</v>
      </c>
      <c r="F39" s="51">
        <f>F40</f>
        <v>0</v>
      </c>
      <c r="G39" s="53"/>
      <c r="H39" s="36">
        <f t="shared" si="0"/>
        <v>0</v>
      </c>
    </row>
    <row r="40" spans="1:8" s="15" customFormat="1" ht="39" customHeight="1" hidden="1">
      <c r="A40" s="26" t="s">
        <v>52</v>
      </c>
      <c r="B40" s="30" t="s">
        <v>222</v>
      </c>
      <c r="C40" s="28" t="s">
        <v>223</v>
      </c>
      <c r="D40" s="73">
        <f>D41</f>
        <v>1949.5</v>
      </c>
      <c r="E40" s="73">
        <f>F40-D40</f>
        <v>-1949.5</v>
      </c>
      <c r="F40" s="27">
        <f>F41</f>
        <v>0</v>
      </c>
      <c r="G40" s="53"/>
      <c r="H40" s="36">
        <f t="shared" si="0"/>
        <v>0</v>
      </c>
    </row>
    <row r="41" spans="1:8" s="15" customFormat="1" ht="62.25" customHeight="1" hidden="1">
      <c r="A41" s="26"/>
      <c r="B41" s="102" t="s">
        <v>227</v>
      </c>
      <c r="C41" s="28" t="s">
        <v>224</v>
      </c>
      <c r="D41" s="73">
        <v>1949.5</v>
      </c>
      <c r="E41" s="73">
        <f>F41-D41</f>
        <v>-1949.5</v>
      </c>
      <c r="F41" s="27">
        <v>0</v>
      </c>
      <c r="G41" s="53"/>
      <c r="H41" s="36">
        <f t="shared" si="0"/>
        <v>0</v>
      </c>
    </row>
    <row r="42" spans="1:8" s="15" customFormat="1" ht="50.25" customHeight="1">
      <c r="A42" s="52" t="s">
        <v>50</v>
      </c>
      <c r="B42" s="55" t="s">
        <v>218</v>
      </c>
      <c r="C42" s="54" t="s">
        <v>217</v>
      </c>
      <c r="D42" s="76">
        <f>D43</f>
        <v>137.7</v>
      </c>
      <c r="E42" s="51">
        <f>E43+E46</f>
        <v>8</v>
      </c>
      <c r="F42" s="51">
        <f>F43+F46</f>
        <v>147.1</v>
      </c>
      <c r="G42" s="51">
        <f>G43+G46</f>
        <v>0</v>
      </c>
      <c r="H42" s="58">
        <f t="shared" si="0"/>
        <v>147.1</v>
      </c>
    </row>
    <row r="43" spans="1:8" s="14" customFormat="1" ht="31.5">
      <c r="A43" s="26" t="s">
        <v>52</v>
      </c>
      <c r="B43" s="30" t="s">
        <v>187</v>
      </c>
      <c r="C43" s="28" t="s">
        <v>91</v>
      </c>
      <c r="D43" s="75">
        <v>137.7</v>
      </c>
      <c r="E43" s="73">
        <v>0</v>
      </c>
      <c r="F43" s="32">
        <v>139.1</v>
      </c>
      <c r="G43" s="36">
        <v>0</v>
      </c>
      <c r="H43" s="36">
        <f t="shared" si="0"/>
        <v>139.1</v>
      </c>
    </row>
    <row r="44" spans="1:8" s="13" customFormat="1" ht="39.75" customHeight="1" hidden="1">
      <c r="A44" s="52" t="s">
        <v>52</v>
      </c>
      <c r="B44" s="49" t="s">
        <v>188</v>
      </c>
      <c r="C44" s="50" t="s">
        <v>139</v>
      </c>
      <c r="D44" s="72">
        <f>D45</f>
        <v>652</v>
      </c>
      <c r="E44" s="72">
        <f>E45</f>
        <v>0</v>
      </c>
      <c r="F44" s="72">
        <f>F45</f>
        <v>0</v>
      </c>
      <c r="G44" s="36"/>
      <c r="H44" s="36">
        <f t="shared" si="0"/>
        <v>0</v>
      </c>
    </row>
    <row r="45" spans="1:8" s="13" customFormat="1" ht="62.25" customHeight="1" hidden="1">
      <c r="A45" s="26" t="s">
        <v>50</v>
      </c>
      <c r="B45" s="62" t="s">
        <v>206</v>
      </c>
      <c r="C45" s="28" t="s">
        <v>219</v>
      </c>
      <c r="D45" s="73">
        <v>652</v>
      </c>
      <c r="E45" s="73">
        <v>0</v>
      </c>
      <c r="F45" s="32">
        <v>0</v>
      </c>
      <c r="G45" s="36"/>
      <c r="H45" s="36">
        <f t="shared" si="0"/>
        <v>0</v>
      </c>
    </row>
    <row r="46" spans="1:8" s="13" customFormat="1" ht="35.25" customHeight="1">
      <c r="A46" s="26" t="s">
        <v>52</v>
      </c>
      <c r="B46" s="30" t="s">
        <v>236</v>
      </c>
      <c r="C46" s="28" t="s">
        <v>237</v>
      </c>
      <c r="D46" s="73"/>
      <c r="E46" s="73">
        <v>8</v>
      </c>
      <c r="F46" s="32">
        <v>8</v>
      </c>
      <c r="G46" s="36">
        <v>0</v>
      </c>
      <c r="H46" s="36">
        <f t="shared" si="0"/>
        <v>8</v>
      </c>
    </row>
    <row r="47" spans="1:8" s="13" customFormat="1" ht="35.25" customHeight="1">
      <c r="A47" s="52" t="s">
        <v>52</v>
      </c>
      <c r="B47" s="49" t="s">
        <v>222</v>
      </c>
      <c r="C47" s="50" t="s">
        <v>223</v>
      </c>
      <c r="D47" s="72">
        <f>D48+D51</f>
        <v>1949.5</v>
      </c>
      <c r="E47" s="72">
        <f>E48</f>
        <v>789.33</v>
      </c>
      <c r="F47" s="51">
        <f>F48</f>
        <v>789.332</v>
      </c>
      <c r="G47" s="58">
        <f>G48</f>
        <v>0</v>
      </c>
      <c r="H47" s="58">
        <f t="shared" si="0"/>
        <v>789.332</v>
      </c>
    </row>
    <row r="48" spans="1:8" s="13" customFormat="1" ht="68.25" customHeight="1">
      <c r="A48" s="26"/>
      <c r="B48" s="102" t="s">
        <v>227</v>
      </c>
      <c r="C48" s="28" t="s">
        <v>224</v>
      </c>
      <c r="D48" s="73">
        <v>1949.5</v>
      </c>
      <c r="E48" s="73">
        <v>789.33</v>
      </c>
      <c r="F48" s="27">
        <v>789.332</v>
      </c>
      <c r="G48" s="36">
        <v>0</v>
      </c>
      <c r="H48" s="36">
        <f t="shared" si="0"/>
        <v>789.332</v>
      </c>
    </row>
    <row r="49" spans="1:8" s="13" customFormat="1" ht="27.75" customHeight="1">
      <c r="A49" s="52" t="s">
        <v>52</v>
      </c>
      <c r="B49" s="49" t="s">
        <v>188</v>
      </c>
      <c r="C49" s="50" t="s">
        <v>139</v>
      </c>
      <c r="D49" s="72">
        <f>D51+D54+D55</f>
        <v>0</v>
      </c>
      <c r="E49" s="72">
        <f>E51+E54+E55</f>
        <v>26.8</v>
      </c>
      <c r="F49" s="72">
        <f>F51</f>
        <v>26.8</v>
      </c>
      <c r="G49" s="58">
        <f>G50+G51</f>
        <v>10</v>
      </c>
      <c r="H49" s="58">
        <f>F49+G49</f>
        <v>36.8</v>
      </c>
    </row>
    <row r="50" spans="1:8" s="13" customFormat="1" ht="68.25" customHeight="1">
      <c r="A50" s="52"/>
      <c r="B50" s="62" t="s">
        <v>206</v>
      </c>
      <c r="C50" s="28" t="s">
        <v>244</v>
      </c>
      <c r="D50" s="72"/>
      <c r="E50" s="72"/>
      <c r="F50" s="73">
        <v>0</v>
      </c>
      <c r="G50" s="36">
        <v>10</v>
      </c>
      <c r="H50" s="36">
        <f>F50+G50</f>
        <v>10</v>
      </c>
    </row>
    <row r="51" spans="1:8" s="13" customFormat="1" ht="60.75" customHeight="1">
      <c r="A51" s="26" t="s">
        <v>50</v>
      </c>
      <c r="B51" s="62" t="s">
        <v>239</v>
      </c>
      <c r="C51" s="28" t="s">
        <v>238</v>
      </c>
      <c r="D51" s="73"/>
      <c r="E51" s="73">
        <v>26.8</v>
      </c>
      <c r="F51" s="32">
        <v>26.8</v>
      </c>
      <c r="G51" s="36">
        <v>0</v>
      </c>
      <c r="H51" s="36">
        <f>F51+G51</f>
        <v>26.8</v>
      </c>
    </row>
    <row r="52" spans="1:8" s="13" customFormat="1" ht="60.75" customHeight="1">
      <c r="A52" s="52" t="s">
        <v>52</v>
      </c>
      <c r="B52" s="113" t="s">
        <v>245</v>
      </c>
      <c r="C52" s="50" t="s">
        <v>246</v>
      </c>
      <c r="D52" s="72">
        <f>D53</f>
        <v>-1.39</v>
      </c>
      <c r="E52" s="72">
        <f>E53</f>
        <v>0</v>
      </c>
      <c r="F52" s="53">
        <v>0</v>
      </c>
      <c r="G52" s="58">
        <f>G53</f>
        <v>-7.63</v>
      </c>
      <c r="H52" s="58">
        <f>F52+G52</f>
        <v>-7.63</v>
      </c>
    </row>
    <row r="53" spans="1:8" s="13" customFormat="1" ht="60.75" customHeight="1">
      <c r="A53" s="26" t="s">
        <v>50</v>
      </c>
      <c r="B53" s="102" t="s">
        <v>247</v>
      </c>
      <c r="C53" s="28" t="s">
        <v>248</v>
      </c>
      <c r="D53" s="73">
        <v>-1.39</v>
      </c>
      <c r="E53" s="73">
        <v>0</v>
      </c>
      <c r="F53" s="32">
        <v>0</v>
      </c>
      <c r="G53" s="36">
        <v>-7.63</v>
      </c>
      <c r="H53" s="36">
        <f>F53+G53</f>
        <v>-7.63</v>
      </c>
    </row>
    <row r="54" spans="1:6" s="13" customFormat="1" ht="18">
      <c r="A54" s="77" t="s">
        <v>19</v>
      </c>
      <c r="B54" s="23"/>
      <c r="C54" s="24"/>
      <c r="D54" s="24"/>
      <c r="E54" s="24"/>
      <c r="F54" s="78"/>
    </row>
    <row r="55" spans="1:4" ht="12.75" customHeight="1">
      <c r="A55" s="22" t="s">
        <v>19</v>
      </c>
      <c r="B55" s="23"/>
      <c r="C55" s="24"/>
      <c r="D55" s="23"/>
    </row>
    <row r="56" spans="1:4" ht="12.75" customHeight="1">
      <c r="A56" s="118"/>
      <c r="B56" s="118"/>
      <c r="C56" s="118"/>
      <c r="D56" s="118"/>
    </row>
    <row r="57" spans="1:4" ht="12.75" customHeight="1">
      <c r="A57" s="117"/>
      <c r="B57" s="117"/>
      <c r="C57" s="117"/>
      <c r="D57" s="25"/>
    </row>
    <row r="58" spans="1:4" ht="18">
      <c r="A58" s="17"/>
      <c r="B58" s="18"/>
      <c r="C58" s="18"/>
      <c r="D58" s="16"/>
    </row>
    <row r="59" spans="1:4" ht="15" customHeight="1">
      <c r="A59" s="6"/>
      <c r="B59" s="8"/>
      <c r="C59" s="7"/>
      <c r="D59" s="5"/>
    </row>
    <row r="60" spans="1:4" ht="12.75">
      <c r="A60" s="6"/>
      <c r="B60" s="7"/>
      <c r="C60" s="7"/>
      <c r="D60" s="5"/>
    </row>
    <row r="61" spans="1:4" ht="12.75">
      <c r="A61" s="6"/>
      <c r="B61" s="8"/>
      <c r="C61" s="7"/>
      <c r="D61" s="5"/>
    </row>
    <row r="62" spans="1:4" ht="12.75">
      <c r="A62" s="6"/>
      <c r="B62" s="7"/>
      <c r="C62" s="7"/>
      <c r="D62" s="5"/>
    </row>
    <row r="63" spans="1:4" ht="12.75">
      <c r="A63" s="6"/>
      <c r="B63" s="9"/>
      <c r="C63" s="9"/>
      <c r="D63" s="9"/>
    </row>
    <row r="64" ht="12.75">
      <c r="A64" s="6"/>
    </row>
  </sheetData>
  <sheetProtection/>
  <mergeCells count="4">
    <mergeCell ref="A57:C57"/>
    <mergeCell ref="A56:D56"/>
    <mergeCell ref="A3:F3"/>
    <mergeCell ref="F2:H2"/>
  </mergeCells>
  <printOptions horizontalCentered="1"/>
  <pageMargins left="1.1811023622047245" right="0.3937007874015748" top="0.7480314960629921" bottom="0.7480314960629921" header="0.31496062992125984" footer="0.31496062992125984"/>
  <pageSetup fitToWidth="0" fitToHeight="1" horizontalDpi="600" verticalDpi="600" orientation="portrait" pageOrder="overThenDown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view="pageBreakPreview" zoomScaleNormal="90" zoomScaleSheetLayoutView="100" zoomScalePageLayoutView="0" workbookViewId="0" topLeftCell="A13">
      <selection activeCell="D31" sqref="D31"/>
    </sheetView>
  </sheetViews>
  <sheetFormatPr defaultColWidth="9.00390625" defaultRowHeight="12.75"/>
  <cols>
    <col min="1" max="1" width="54.875" style="33" customWidth="1"/>
    <col min="2" max="2" width="13.25390625" style="34" customWidth="1"/>
    <col min="3" max="3" width="11.25390625" style="3" hidden="1" customWidth="1"/>
    <col min="4" max="4" width="22.25390625" style="1" customWidth="1"/>
    <col min="5" max="5" width="12.875" style="1" customWidth="1"/>
    <col min="6" max="6" width="15.75390625" style="1" customWidth="1"/>
    <col min="7" max="16384" width="9.125" style="1" customWidth="1"/>
  </cols>
  <sheetData>
    <row r="1" spans="2:6" ht="85.5" customHeight="1">
      <c r="B1" s="124" t="s">
        <v>265</v>
      </c>
      <c r="C1" s="124"/>
      <c r="D1" s="124"/>
      <c r="E1" s="124"/>
      <c r="F1" s="124"/>
    </row>
    <row r="2" spans="1:4" ht="57" customHeight="1">
      <c r="A2" s="121" t="s">
        <v>233</v>
      </c>
      <c r="B2" s="122"/>
      <c r="C2" s="122"/>
      <c r="D2" s="123"/>
    </row>
    <row r="3" spans="1:6" ht="19.5" customHeight="1">
      <c r="A3" s="104"/>
      <c r="B3" s="105"/>
      <c r="C3" s="105"/>
      <c r="D3" s="106"/>
      <c r="F3" s="114" t="s">
        <v>232</v>
      </c>
    </row>
    <row r="4" spans="1:6" s="11" customFormat="1" ht="42" customHeight="1">
      <c r="A4" s="21" t="s">
        <v>30</v>
      </c>
      <c r="B4" s="21" t="s">
        <v>49</v>
      </c>
      <c r="C4" s="21" t="s">
        <v>137</v>
      </c>
      <c r="D4" s="21" t="s">
        <v>203</v>
      </c>
      <c r="E4" s="21" t="s">
        <v>241</v>
      </c>
      <c r="F4" s="21" t="s">
        <v>242</v>
      </c>
    </row>
    <row r="5" spans="1:6" s="11" customFormat="1" ht="15.75">
      <c r="A5" s="12">
        <v>1</v>
      </c>
      <c r="B5" s="19">
        <v>2</v>
      </c>
      <c r="C5" s="12">
        <v>3</v>
      </c>
      <c r="D5" s="12">
        <v>3</v>
      </c>
      <c r="E5" s="12">
        <v>4</v>
      </c>
      <c r="F5" s="12">
        <v>5</v>
      </c>
    </row>
    <row r="6" spans="1:6" ht="15.75">
      <c r="A6" s="56" t="s">
        <v>29</v>
      </c>
      <c r="B6" s="57" t="s">
        <v>32</v>
      </c>
      <c r="C6" s="58">
        <f>C8+C10</f>
        <v>7.18</v>
      </c>
      <c r="D6" s="58">
        <f>D7+D8+D9+D10</f>
        <v>1727.6799999999998</v>
      </c>
      <c r="E6" s="110">
        <f>E7+E8+E10+E11</f>
        <v>-264.79</v>
      </c>
      <c r="F6" s="58">
        <f>D6+E6</f>
        <v>1462.8899999999999</v>
      </c>
    </row>
    <row r="7" spans="1:6" ht="47.25" customHeight="1">
      <c r="A7" s="35" t="s">
        <v>117</v>
      </c>
      <c r="B7" s="20" t="s">
        <v>74</v>
      </c>
      <c r="C7" s="36">
        <v>0</v>
      </c>
      <c r="D7" s="36">
        <v>421.39</v>
      </c>
      <c r="E7" s="109">
        <v>0</v>
      </c>
      <c r="F7" s="36">
        <f>D7+E7</f>
        <v>421.39</v>
      </c>
    </row>
    <row r="8" spans="1:6" ht="64.5" customHeight="1">
      <c r="A8" s="35" t="s">
        <v>28</v>
      </c>
      <c r="B8" s="20" t="s">
        <v>33</v>
      </c>
      <c r="C8" s="36">
        <v>-1.82</v>
      </c>
      <c r="D8" s="36">
        <v>1296.29</v>
      </c>
      <c r="E8" s="109">
        <v>-272.79</v>
      </c>
      <c r="F8" s="36">
        <f aca="true" t="shared" si="0" ref="F8:F32">D8+E8</f>
        <v>1023.5</v>
      </c>
    </row>
    <row r="9" spans="1:6" ht="24" customHeight="1" hidden="1">
      <c r="A9" s="35" t="s">
        <v>133</v>
      </c>
      <c r="B9" s="20" t="s">
        <v>134</v>
      </c>
      <c r="C9" s="36">
        <v>0</v>
      </c>
      <c r="D9" s="36">
        <v>0</v>
      </c>
      <c r="E9" s="109"/>
      <c r="F9" s="36">
        <f t="shared" si="0"/>
        <v>0</v>
      </c>
    </row>
    <row r="10" spans="1:6" ht="15.75">
      <c r="A10" s="35" t="s">
        <v>27</v>
      </c>
      <c r="B10" s="20" t="s">
        <v>34</v>
      </c>
      <c r="C10" s="36">
        <v>9</v>
      </c>
      <c r="D10" s="36">
        <v>10</v>
      </c>
      <c r="E10" s="36">
        <v>0</v>
      </c>
      <c r="F10" s="36">
        <f t="shared" si="0"/>
        <v>10</v>
      </c>
    </row>
    <row r="11" spans="1:6" ht="15.75">
      <c r="A11" s="35" t="s">
        <v>262</v>
      </c>
      <c r="B11" s="20" t="s">
        <v>263</v>
      </c>
      <c r="C11" s="36"/>
      <c r="D11" s="36">
        <v>0</v>
      </c>
      <c r="E11" s="36">
        <v>8</v>
      </c>
      <c r="F11" s="36">
        <f t="shared" si="0"/>
        <v>8</v>
      </c>
    </row>
    <row r="12" spans="1:6" ht="15.75">
      <c r="A12" s="56" t="s">
        <v>26</v>
      </c>
      <c r="B12" s="57" t="s">
        <v>35</v>
      </c>
      <c r="C12" s="58">
        <f>C13</f>
        <v>0</v>
      </c>
      <c r="D12" s="58">
        <f>D13</f>
        <v>139.1</v>
      </c>
      <c r="E12" s="58">
        <f>E13</f>
        <v>0</v>
      </c>
      <c r="F12" s="58">
        <f t="shared" si="0"/>
        <v>139.1</v>
      </c>
    </row>
    <row r="13" spans="1:6" ht="15.75">
      <c r="A13" s="35" t="s">
        <v>36</v>
      </c>
      <c r="B13" s="20" t="s">
        <v>37</v>
      </c>
      <c r="C13" s="36">
        <v>0</v>
      </c>
      <c r="D13" s="36">
        <v>139.1</v>
      </c>
      <c r="E13" s="36">
        <v>0</v>
      </c>
      <c r="F13" s="36">
        <f t="shared" si="0"/>
        <v>139.1</v>
      </c>
    </row>
    <row r="14" spans="1:6" ht="31.5">
      <c r="A14" s="56" t="s">
        <v>164</v>
      </c>
      <c r="B14" s="57" t="s">
        <v>167</v>
      </c>
      <c r="C14" s="58">
        <f>C15</f>
        <v>129.1</v>
      </c>
      <c r="D14" s="58">
        <f>D15</f>
        <v>129.1</v>
      </c>
      <c r="E14" s="58">
        <f>E15</f>
        <v>0</v>
      </c>
      <c r="F14" s="58">
        <f t="shared" si="0"/>
        <v>129.1</v>
      </c>
    </row>
    <row r="15" spans="1:6" ht="15.75">
      <c r="A15" s="35" t="s">
        <v>165</v>
      </c>
      <c r="B15" s="20" t="s">
        <v>166</v>
      </c>
      <c r="C15" s="36">
        <v>129.1</v>
      </c>
      <c r="D15" s="36">
        <v>129.1</v>
      </c>
      <c r="E15" s="36">
        <v>0</v>
      </c>
      <c r="F15" s="36">
        <f t="shared" si="0"/>
        <v>129.1</v>
      </c>
    </row>
    <row r="16" spans="1:6" ht="15.75">
      <c r="A16" s="56" t="s">
        <v>65</v>
      </c>
      <c r="B16" s="57" t="s">
        <v>69</v>
      </c>
      <c r="C16" s="58">
        <f>C18</f>
        <v>4.56</v>
      </c>
      <c r="D16" s="58">
        <f>D17+D18</f>
        <v>56</v>
      </c>
      <c r="E16" s="58">
        <f>E17+E18</f>
        <v>10</v>
      </c>
      <c r="F16" s="58">
        <f t="shared" si="0"/>
        <v>66</v>
      </c>
    </row>
    <row r="17" spans="1:6" ht="15.75">
      <c r="A17" s="35" t="s">
        <v>208</v>
      </c>
      <c r="B17" s="20" t="s">
        <v>207</v>
      </c>
      <c r="C17" s="36">
        <v>0</v>
      </c>
      <c r="D17" s="36">
        <v>0</v>
      </c>
      <c r="E17" s="36">
        <v>10</v>
      </c>
      <c r="F17" s="36">
        <f t="shared" si="0"/>
        <v>10</v>
      </c>
    </row>
    <row r="18" spans="1:6" ht="15.75">
      <c r="A18" s="35" t="s">
        <v>108</v>
      </c>
      <c r="B18" s="20" t="s">
        <v>132</v>
      </c>
      <c r="C18" s="36">
        <v>4.56</v>
      </c>
      <c r="D18" s="36">
        <v>56</v>
      </c>
      <c r="E18" s="36">
        <v>0</v>
      </c>
      <c r="F18" s="36">
        <f t="shared" si="0"/>
        <v>56</v>
      </c>
    </row>
    <row r="19" spans="1:6" ht="15.75">
      <c r="A19" s="56" t="s">
        <v>25</v>
      </c>
      <c r="B19" s="57" t="s">
        <v>38</v>
      </c>
      <c r="C19" s="58">
        <f>C20+C21</f>
        <v>60</v>
      </c>
      <c r="D19" s="58">
        <f>D20+D21</f>
        <v>60</v>
      </c>
      <c r="E19" s="58">
        <f>E20+E21</f>
        <v>0</v>
      </c>
      <c r="F19" s="58">
        <f t="shared" si="0"/>
        <v>60</v>
      </c>
    </row>
    <row r="20" spans="1:6" ht="15.75">
      <c r="A20" s="35" t="s">
        <v>57</v>
      </c>
      <c r="B20" s="20" t="s">
        <v>70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ht="15.75">
      <c r="A21" s="35" t="s">
        <v>24</v>
      </c>
      <c r="B21" s="20" t="s">
        <v>39</v>
      </c>
      <c r="C21" s="36">
        <v>60</v>
      </c>
      <c r="D21" s="36">
        <v>60</v>
      </c>
      <c r="E21" s="36">
        <v>0</v>
      </c>
      <c r="F21" s="36">
        <f t="shared" si="0"/>
        <v>60</v>
      </c>
    </row>
    <row r="22" spans="1:6" ht="15.75">
      <c r="A22" s="56" t="s">
        <v>23</v>
      </c>
      <c r="B22" s="57" t="s">
        <v>40</v>
      </c>
      <c r="C22" s="58">
        <f>C23</f>
        <v>10</v>
      </c>
      <c r="D22" s="58">
        <f>D23</f>
        <v>30</v>
      </c>
      <c r="E22" s="58">
        <f>E23</f>
        <v>0</v>
      </c>
      <c r="F22" s="58">
        <f t="shared" si="0"/>
        <v>30</v>
      </c>
    </row>
    <row r="23" spans="1:6" ht="15.75">
      <c r="A23" s="35" t="s">
        <v>22</v>
      </c>
      <c r="B23" s="20" t="s">
        <v>41</v>
      </c>
      <c r="C23" s="36">
        <v>10</v>
      </c>
      <c r="D23" s="36">
        <v>30</v>
      </c>
      <c r="E23" s="36">
        <v>0</v>
      </c>
      <c r="F23" s="36">
        <f t="shared" si="0"/>
        <v>30</v>
      </c>
    </row>
    <row r="24" spans="1:6" ht="15.75">
      <c r="A24" s="56" t="s">
        <v>48</v>
      </c>
      <c r="B24" s="57" t="s">
        <v>42</v>
      </c>
      <c r="C24" s="58">
        <f>C25</f>
        <v>322.86</v>
      </c>
      <c r="D24" s="58">
        <f>D25</f>
        <v>987.47</v>
      </c>
      <c r="E24" s="110">
        <f>E25</f>
        <v>146.84</v>
      </c>
      <c r="F24" s="58">
        <f t="shared" si="0"/>
        <v>1134.31</v>
      </c>
    </row>
    <row r="25" spans="1:6" ht="15.75">
      <c r="A25" s="35" t="s">
        <v>21</v>
      </c>
      <c r="B25" s="20" t="s">
        <v>43</v>
      </c>
      <c r="C25" s="36">
        <v>322.86</v>
      </c>
      <c r="D25" s="36">
        <v>987.47</v>
      </c>
      <c r="E25" s="109">
        <v>146.84</v>
      </c>
      <c r="F25" s="36">
        <f t="shared" si="0"/>
        <v>1134.31</v>
      </c>
    </row>
    <row r="26" spans="1:6" ht="15.75">
      <c r="A26" s="56" t="s">
        <v>155</v>
      </c>
      <c r="B26" s="57" t="s">
        <v>163</v>
      </c>
      <c r="C26" s="58">
        <v>-36</v>
      </c>
      <c r="D26" s="58">
        <v>36</v>
      </c>
      <c r="E26" s="58">
        <v>0</v>
      </c>
      <c r="F26" s="58">
        <f t="shared" si="0"/>
        <v>36</v>
      </c>
    </row>
    <row r="27" spans="1:6" ht="15.75">
      <c r="A27" s="56" t="s">
        <v>44</v>
      </c>
      <c r="B27" s="57" t="s">
        <v>45</v>
      </c>
      <c r="C27" s="58">
        <f>C29</f>
        <v>508.51</v>
      </c>
      <c r="D27" s="58">
        <f>D29+D28</f>
        <v>1577.75</v>
      </c>
      <c r="E27" s="110">
        <f>E28+E29</f>
        <v>275.94</v>
      </c>
      <c r="F27" s="58">
        <f t="shared" si="0"/>
        <v>1853.69</v>
      </c>
    </row>
    <row r="28" spans="1:6" ht="15.75">
      <c r="A28" s="35" t="s">
        <v>225</v>
      </c>
      <c r="B28" s="20" t="s">
        <v>226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ht="30.75" customHeight="1">
      <c r="A29" s="35" t="s">
        <v>46</v>
      </c>
      <c r="B29" s="20" t="s">
        <v>47</v>
      </c>
      <c r="C29" s="36">
        <v>508.51</v>
      </c>
      <c r="D29" s="36">
        <v>1577.75</v>
      </c>
      <c r="E29" s="109">
        <v>275.94</v>
      </c>
      <c r="F29" s="36">
        <f t="shared" si="0"/>
        <v>1853.69</v>
      </c>
    </row>
    <row r="30" spans="1:6" ht="15.75">
      <c r="A30" s="56" t="s">
        <v>71</v>
      </c>
      <c r="B30" s="57" t="s">
        <v>72</v>
      </c>
      <c r="C30" s="58">
        <f>C31</f>
        <v>-92.25</v>
      </c>
      <c r="D30" s="58">
        <f>D31</f>
        <v>0</v>
      </c>
      <c r="E30" s="58">
        <f>E31</f>
        <v>0</v>
      </c>
      <c r="F30" s="58">
        <f t="shared" si="0"/>
        <v>0</v>
      </c>
    </row>
    <row r="31" spans="1:6" ht="15.75">
      <c r="A31" s="35" t="s">
        <v>99</v>
      </c>
      <c r="B31" s="20" t="s">
        <v>73</v>
      </c>
      <c r="C31" s="36">
        <v>-92.25</v>
      </c>
      <c r="D31" s="36">
        <v>0</v>
      </c>
      <c r="E31" s="36">
        <v>0</v>
      </c>
      <c r="F31" s="36">
        <f t="shared" si="0"/>
        <v>0</v>
      </c>
    </row>
    <row r="32" spans="1:6" ht="15.75">
      <c r="A32" s="59" t="s">
        <v>20</v>
      </c>
      <c r="B32" s="60"/>
      <c r="C32" s="58">
        <v>913.95</v>
      </c>
      <c r="D32" s="58">
        <v>4743.09</v>
      </c>
      <c r="E32" s="58">
        <f>E27+E24+E30+E22+E19+E14+E12+E6+E16</f>
        <v>167.98999999999995</v>
      </c>
      <c r="F32" s="58">
        <f t="shared" si="0"/>
        <v>4911.08</v>
      </c>
    </row>
    <row r="33" spans="2:3" ht="15.75">
      <c r="B33" s="37"/>
      <c r="C33" s="38"/>
    </row>
    <row r="34" spans="2:3" ht="15.75">
      <c r="B34" s="37"/>
      <c r="C34" s="38"/>
    </row>
    <row r="35" ht="15.75">
      <c r="B35" s="37"/>
    </row>
    <row r="36" ht="15.75">
      <c r="B36" s="37"/>
    </row>
    <row r="37" ht="15.75">
      <c r="B37" s="37"/>
    </row>
    <row r="38" ht="15.75">
      <c r="B38" s="37"/>
    </row>
    <row r="39" ht="15.75">
      <c r="B39" s="37"/>
    </row>
    <row r="40" ht="15.75">
      <c r="B40" s="37"/>
    </row>
    <row r="41" ht="15.75">
      <c r="B41" s="37"/>
    </row>
    <row r="42" ht="15.75">
      <c r="B42" s="37"/>
    </row>
    <row r="43" ht="15.75">
      <c r="B43" s="37"/>
    </row>
    <row r="44" ht="15.75">
      <c r="B44" s="37"/>
    </row>
    <row r="45" ht="15.75">
      <c r="B45" s="37"/>
    </row>
    <row r="46" ht="15.75">
      <c r="B46" s="37"/>
    </row>
    <row r="47" ht="15.75">
      <c r="B47" s="37"/>
    </row>
    <row r="48" ht="15.75">
      <c r="B48" s="37"/>
    </row>
    <row r="49" ht="15.75">
      <c r="B49" s="37"/>
    </row>
    <row r="50" ht="15.75">
      <c r="B50" s="37"/>
    </row>
    <row r="51" ht="15.75">
      <c r="B51" s="37"/>
    </row>
    <row r="52" ht="15.75">
      <c r="B52" s="37"/>
    </row>
    <row r="53" ht="15.75">
      <c r="B53" s="37"/>
    </row>
    <row r="54" ht="15.75">
      <c r="B54" s="37"/>
    </row>
    <row r="55" ht="15.75">
      <c r="B55" s="37"/>
    </row>
    <row r="56" ht="15.75">
      <c r="B56" s="37"/>
    </row>
    <row r="57" ht="15.75">
      <c r="B57" s="37"/>
    </row>
    <row r="58" ht="15.75">
      <c r="B58" s="37"/>
    </row>
    <row r="59" ht="15.75">
      <c r="B59" s="37"/>
    </row>
    <row r="60" ht="15.75">
      <c r="B60" s="37"/>
    </row>
    <row r="61" ht="15.75">
      <c r="B61" s="37"/>
    </row>
    <row r="62" ht="15.75">
      <c r="B62" s="37"/>
    </row>
    <row r="63" ht="15.75">
      <c r="B63" s="37"/>
    </row>
    <row r="64" ht="15.75">
      <c r="B64" s="37"/>
    </row>
    <row r="65" ht="15.75">
      <c r="B65" s="37"/>
    </row>
    <row r="66" ht="15.75">
      <c r="B66" s="37"/>
    </row>
    <row r="67" ht="15.75">
      <c r="B67" s="37"/>
    </row>
    <row r="68" ht="15.75">
      <c r="B68" s="37"/>
    </row>
    <row r="69" ht="15.75">
      <c r="B69" s="37"/>
    </row>
    <row r="70" ht="15.75">
      <c r="B70" s="37"/>
    </row>
    <row r="71" ht="15.75">
      <c r="B71" s="37"/>
    </row>
    <row r="72" ht="15.75">
      <c r="B72" s="37"/>
    </row>
    <row r="73" ht="15.75">
      <c r="B73" s="37"/>
    </row>
    <row r="74" ht="15.75">
      <c r="B74" s="37"/>
    </row>
    <row r="75" ht="15.75">
      <c r="B75" s="37"/>
    </row>
    <row r="76" ht="15.75">
      <c r="B76" s="37"/>
    </row>
    <row r="77" ht="15.75">
      <c r="B77" s="37"/>
    </row>
    <row r="78" ht="15.75">
      <c r="B78" s="37"/>
    </row>
    <row r="79" ht="15.75">
      <c r="B79" s="37"/>
    </row>
    <row r="80" ht="15.75">
      <c r="B80" s="37"/>
    </row>
    <row r="81" ht="15.75">
      <c r="B81" s="37"/>
    </row>
    <row r="82" ht="15.75">
      <c r="B82" s="37"/>
    </row>
    <row r="83" ht="15.75">
      <c r="B83" s="37"/>
    </row>
    <row r="84" ht="15.75">
      <c r="B84" s="37"/>
    </row>
  </sheetData>
  <sheetProtection/>
  <mergeCells count="2">
    <mergeCell ref="A2:D2"/>
    <mergeCell ref="B1:F1"/>
  </mergeCells>
  <printOptions horizontalCentered="1"/>
  <pageMargins left="1.1811023622047245" right="0.3937007874015748" top="0.2755905511811024" bottom="0.1968503937007874" header="0.2755905511811024" footer="0.275590551181102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5"/>
  <sheetViews>
    <sheetView tabSelected="1" view="pageBreakPreview" zoomScale="60" zoomScaleNormal="95" workbookViewId="0" topLeftCell="B101">
      <selection activeCell="L7" sqref="L7"/>
    </sheetView>
  </sheetViews>
  <sheetFormatPr defaultColWidth="9.00390625" defaultRowHeight="12.75"/>
  <cols>
    <col min="1" max="1" width="1.00390625" style="39" hidden="1" customWidth="1"/>
    <col min="2" max="2" width="51.75390625" style="39" customWidth="1"/>
    <col min="3" max="3" width="7.625" style="39" customWidth="1"/>
    <col min="4" max="4" width="7.75390625" style="39" customWidth="1"/>
    <col min="5" max="5" width="9.125" style="39" customWidth="1"/>
    <col min="6" max="6" width="15.625" style="39" customWidth="1"/>
    <col min="7" max="7" width="22.00390625" style="39" customWidth="1"/>
    <col min="8" max="8" width="19.75390625" style="39" hidden="1" customWidth="1"/>
    <col min="9" max="9" width="19.25390625" style="39" hidden="1" customWidth="1"/>
    <col min="10" max="10" width="14.25390625" style="39" hidden="1" customWidth="1"/>
    <col min="11" max="11" width="15.625" style="43" customWidth="1"/>
    <col min="12" max="12" width="15.375" style="39" customWidth="1"/>
    <col min="13" max="13" width="18.00390625" style="43" customWidth="1"/>
    <col min="14" max="14" width="16.25390625" style="39" customWidth="1"/>
    <col min="15" max="16384" width="9.125" style="39" customWidth="1"/>
  </cols>
  <sheetData>
    <row r="1" ht="12.75">
      <c r="K1" s="80"/>
    </row>
    <row r="2" spans="2:13" ht="91.5" customHeight="1">
      <c r="B2" s="47"/>
      <c r="C2" s="47"/>
      <c r="D2" s="47"/>
      <c r="E2" s="47"/>
      <c r="F2" s="47"/>
      <c r="G2" s="125"/>
      <c r="H2" s="126"/>
      <c r="I2" s="126"/>
      <c r="J2" s="126"/>
      <c r="K2" s="127"/>
      <c r="L2" s="130" t="s">
        <v>264</v>
      </c>
      <c r="M2" s="130"/>
    </row>
    <row r="3" spans="2:11" s="40" customFormat="1" ht="47.25" customHeight="1">
      <c r="B3" s="128" t="s">
        <v>235</v>
      </c>
      <c r="C3" s="129"/>
      <c r="D3" s="129"/>
      <c r="E3" s="129"/>
      <c r="F3" s="129"/>
      <c r="G3" s="129"/>
      <c r="H3" s="129"/>
      <c r="I3" s="129"/>
      <c r="J3" s="129"/>
      <c r="K3" s="127"/>
    </row>
    <row r="4" spans="2:13" s="40" customFormat="1" ht="14.25" customHeight="1">
      <c r="B4" s="46"/>
      <c r="C4" s="46"/>
      <c r="D4" s="46"/>
      <c r="E4" s="46"/>
      <c r="F4" s="46"/>
      <c r="G4" s="46"/>
      <c r="H4" s="46" t="s">
        <v>111</v>
      </c>
      <c r="I4" s="46"/>
      <c r="J4" s="46"/>
      <c r="M4" s="68" t="s">
        <v>185</v>
      </c>
    </row>
    <row r="5" spans="1:13" s="40" customFormat="1" ht="53.25" customHeight="1">
      <c r="A5" s="63"/>
      <c r="B5" s="67" t="s">
        <v>31</v>
      </c>
      <c r="C5" s="45" t="s">
        <v>112</v>
      </c>
      <c r="D5" s="45" t="s">
        <v>113</v>
      </c>
      <c r="E5" s="45" t="s">
        <v>114</v>
      </c>
      <c r="F5" s="45" t="s">
        <v>115</v>
      </c>
      <c r="G5" s="45" t="s">
        <v>116</v>
      </c>
      <c r="H5" s="57" t="s">
        <v>137</v>
      </c>
      <c r="I5" s="57"/>
      <c r="J5" s="57" t="s">
        <v>137</v>
      </c>
      <c r="K5" s="57" t="s">
        <v>203</v>
      </c>
      <c r="L5" s="107" t="s">
        <v>241</v>
      </c>
      <c r="M5" s="108" t="s">
        <v>243</v>
      </c>
    </row>
    <row r="6" spans="1:13" s="41" customFormat="1" ht="28.5" customHeight="1">
      <c r="A6" s="64"/>
      <c r="B6" s="67">
        <v>1</v>
      </c>
      <c r="C6" s="45">
        <v>2</v>
      </c>
      <c r="D6" s="45">
        <v>3</v>
      </c>
      <c r="E6" s="45">
        <v>4</v>
      </c>
      <c r="F6" s="45">
        <v>5</v>
      </c>
      <c r="G6" s="45">
        <v>6</v>
      </c>
      <c r="H6" s="67">
        <v>7</v>
      </c>
      <c r="I6" s="67"/>
      <c r="J6" s="67">
        <v>7</v>
      </c>
      <c r="K6" s="67">
        <v>7</v>
      </c>
      <c r="L6" s="107">
        <v>8</v>
      </c>
      <c r="M6" s="107">
        <v>9</v>
      </c>
    </row>
    <row r="7" spans="1:13" s="41" customFormat="1" ht="32.25" customHeight="1">
      <c r="A7" s="64"/>
      <c r="B7" s="95" t="s">
        <v>234</v>
      </c>
      <c r="C7" s="52" t="s">
        <v>52</v>
      </c>
      <c r="D7" s="52" t="s">
        <v>0</v>
      </c>
      <c r="E7" s="52"/>
      <c r="F7" s="52"/>
      <c r="G7" s="52"/>
      <c r="H7" s="51" t="e">
        <f>H8+H14+H27+H22+H93</f>
        <v>#REF!</v>
      </c>
      <c r="I7" s="51">
        <f>I8+I14+I27+I93</f>
        <v>1602.37</v>
      </c>
      <c r="J7" s="51">
        <f>J14+J8+J27</f>
        <v>7.179999999999993</v>
      </c>
      <c r="K7" s="51">
        <f>K8+K14+K27+K22+K307</f>
        <v>1727.6799999999998</v>
      </c>
      <c r="L7" s="51">
        <f>L8+L14+L27+L22+L307+L31</f>
        <v>-264.79</v>
      </c>
      <c r="M7" s="79">
        <f>K7+L7</f>
        <v>1462.8899999999999</v>
      </c>
    </row>
    <row r="8" spans="1:13" ht="48.75" customHeight="1">
      <c r="A8" s="65"/>
      <c r="B8" s="90" t="s">
        <v>121</v>
      </c>
      <c r="C8" s="52" t="s">
        <v>52</v>
      </c>
      <c r="D8" s="52" t="s">
        <v>0</v>
      </c>
      <c r="E8" s="52" t="s">
        <v>8</v>
      </c>
      <c r="F8" s="52"/>
      <c r="G8" s="52"/>
      <c r="H8" s="51">
        <f aca="true" t="shared" si="0" ref="H8:K10">H9</f>
        <v>16.39</v>
      </c>
      <c r="I8" s="51">
        <f>I9</f>
        <v>421.39</v>
      </c>
      <c r="J8" s="51">
        <f aca="true" t="shared" si="1" ref="J8:J13">K8-I8</f>
        <v>0</v>
      </c>
      <c r="K8" s="51">
        <f t="shared" si="0"/>
        <v>421.39</v>
      </c>
      <c r="L8" s="79">
        <f>L9</f>
        <v>0</v>
      </c>
      <c r="M8" s="79">
        <f aca="true" t="shared" si="2" ref="M8:M74">K8+L8</f>
        <v>421.39</v>
      </c>
    </row>
    <row r="9" spans="1:13" ht="24" customHeight="1">
      <c r="A9" s="65"/>
      <c r="B9" s="96" t="s">
        <v>154</v>
      </c>
      <c r="C9" s="26" t="s">
        <v>52</v>
      </c>
      <c r="D9" s="26" t="s">
        <v>0</v>
      </c>
      <c r="E9" s="26" t="s">
        <v>8</v>
      </c>
      <c r="F9" s="26" t="s">
        <v>105</v>
      </c>
      <c r="G9" s="26" t="s">
        <v>50</v>
      </c>
      <c r="H9" s="27">
        <f t="shared" si="0"/>
        <v>16.39</v>
      </c>
      <c r="I9" s="27">
        <f>I10</f>
        <v>421.39</v>
      </c>
      <c r="J9" s="27">
        <f t="shared" si="1"/>
        <v>0</v>
      </c>
      <c r="K9" s="27">
        <f t="shared" si="0"/>
        <v>421.39</v>
      </c>
      <c r="L9" s="93">
        <f>L10</f>
        <v>0</v>
      </c>
      <c r="M9" s="79">
        <f t="shared" si="2"/>
        <v>421.39</v>
      </c>
    </row>
    <row r="10" spans="1:13" s="42" customFormat="1" ht="31.5" customHeight="1">
      <c r="A10" s="66"/>
      <c r="B10" s="96" t="s">
        <v>56</v>
      </c>
      <c r="C10" s="26" t="s">
        <v>52</v>
      </c>
      <c r="D10" s="26" t="s">
        <v>0</v>
      </c>
      <c r="E10" s="26" t="s">
        <v>8</v>
      </c>
      <c r="F10" s="26" t="s">
        <v>122</v>
      </c>
      <c r="G10" s="26" t="s">
        <v>50</v>
      </c>
      <c r="H10" s="27">
        <f t="shared" si="0"/>
        <v>16.39</v>
      </c>
      <c r="I10" s="27">
        <f>I11</f>
        <v>421.39</v>
      </c>
      <c r="J10" s="27">
        <f t="shared" si="1"/>
        <v>0</v>
      </c>
      <c r="K10" s="27">
        <f t="shared" si="0"/>
        <v>421.39</v>
      </c>
      <c r="L10" s="93">
        <f>L11</f>
        <v>0</v>
      </c>
      <c r="M10" s="79">
        <f t="shared" si="2"/>
        <v>421.39</v>
      </c>
    </row>
    <row r="11" spans="1:13" ht="30.75" customHeight="1">
      <c r="A11" s="65"/>
      <c r="B11" s="92" t="s">
        <v>53</v>
      </c>
      <c r="C11" s="26" t="s">
        <v>52</v>
      </c>
      <c r="D11" s="26" t="s">
        <v>0</v>
      </c>
      <c r="E11" s="26" t="s">
        <v>8</v>
      </c>
      <c r="F11" s="26" t="s">
        <v>93</v>
      </c>
      <c r="G11" s="26" t="s">
        <v>50</v>
      </c>
      <c r="H11" s="27">
        <f>H12+H13</f>
        <v>16.39</v>
      </c>
      <c r="I11" s="27">
        <f>I12+I13</f>
        <v>421.39</v>
      </c>
      <c r="J11" s="27">
        <f t="shared" si="1"/>
        <v>0</v>
      </c>
      <c r="K11" s="27">
        <f>K12+K13</f>
        <v>421.39</v>
      </c>
      <c r="L11" s="27">
        <f>L12+L13</f>
        <v>0</v>
      </c>
      <c r="M11" s="79">
        <f t="shared" si="2"/>
        <v>421.39</v>
      </c>
    </row>
    <row r="12" spans="1:13" s="42" customFormat="1" ht="45.75" customHeight="1">
      <c r="A12" s="66"/>
      <c r="B12" s="92" t="s">
        <v>58</v>
      </c>
      <c r="C12" s="26" t="s">
        <v>52</v>
      </c>
      <c r="D12" s="26" t="s">
        <v>0</v>
      </c>
      <c r="E12" s="26" t="s">
        <v>8</v>
      </c>
      <c r="F12" s="26" t="s">
        <v>93</v>
      </c>
      <c r="G12" s="26" t="s">
        <v>3</v>
      </c>
      <c r="H12" s="27">
        <v>13.34</v>
      </c>
      <c r="I12" s="27">
        <v>324.34</v>
      </c>
      <c r="J12" s="27">
        <f t="shared" si="1"/>
        <v>0</v>
      </c>
      <c r="K12" s="27">
        <v>324.34</v>
      </c>
      <c r="L12" s="93">
        <v>0</v>
      </c>
      <c r="M12" s="79">
        <f t="shared" si="2"/>
        <v>324.34</v>
      </c>
    </row>
    <row r="13" spans="1:13" ht="66" customHeight="1">
      <c r="A13" s="65"/>
      <c r="B13" s="92" t="s">
        <v>118</v>
      </c>
      <c r="C13" s="26" t="s">
        <v>52</v>
      </c>
      <c r="D13" s="26" t="s">
        <v>0</v>
      </c>
      <c r="E13" s="26" t="s">
        <v>8</v>
      </c>
      <c r="F13" s="26" t="s">
        <v>93</v>
      </c>
      <c r="G13" s="26" t="s">
        <v>119</v>
      </c>
      <c r="H13" s="27">
        <v>3.05</v>
      </c>
      <c r="I13" s="27">
        <v>97.05</v>
      </c>
      <c r="J13" s="27">
        <f t="shared" si="1"/>
        <v>0</v>
      </c>
      <c r="K13" s="27">
        <v>97.05</v>
      </c>
      <c r="L13" s="93">
        <v>0</v>
      </c>
      <c r="M13" s="79">
        <f t="shared" si="2"/>
        <v>97.05</v>
      </c>
    </row>
    <row r="14" spans="1:13" ht="84.75" customHeight="1">
      <c r="A14" s="65"/>
      <c r="B14" s="90" t="s">
        <v>28</v>
      </c>
      <c r="C14" s="52" t="s">
        <v>52</v>
      </c>
      <c r="D14" s="52" t="s">
        <v>0</v>
      </c>
      <c r="E14" s="52" t="s">
        <v>1</v>
      </c>
      <c r="F14" s="52"/>
      <c r="G14" s="52"/>
      <c r="H14" s="51" t="e">
        <f>H15</f>
        <v>#REF!</v>
      </c>
      <c r="I14" s="51">
        <f>I15</f>
        <v>1143.98</v>
      </c>
      <c r="J14" s="51">
        <f>J15</f>
        <v>-1.8200000000000074</v>
      </c>
      <c r="K14" s="51">
        <f>K15</f>
        <v>1296.29</v>
      </c>
      <c r="L14" s="51">
        <f>L15</f>
        <v>-272.79</v>
      </c>
      <c r="M14" s="79">
        <f t="shared" si="2"/>
        <v>1023.5</v>
      </c>
    </row>
    <row r="15" spans="1:13" s="42" customFormat="1" ht="52.5" customHeight="1">
      <c r="A15" s="66"/>
      <c r="B15" s="92" t="s">
        <v>168</v>
      </c>
      <c r="C15" s="26" t="s">
        <v>52</v>
      </c>
      <c r="D15" s="26" t="s">
        <v>0</v>
      </c>
      <c r="E15" s="26" t="s">
        <v>1</v>
      </c>
      <c r="F15" s="26" t="s">
        <v>106</v>
      </c>
      <c r="G15" s="26" t="s">
        <v>50</v>
      </c>
      <c r="H15" s="27" t="e">
        <f>H16</f>
        <v>#REF!</v>
      </c>
      <c r="I15" s="27">
        <f>I16</f>
        <v>1143.98</v>
      </c>
      <c r="J15" s="27">
        <f>J16+J20+J21</f>
        <v>-1.8200000000000074</v>
      </c>
      <c r="K15" s="27">
        <f>K16</f>
        <v>1296.29</v>
      </c>
      <c r="L15" s="27">
        <f>L16</f>
        <v>-272.79</v>
      </c>
      <c r="M15" s="93">
        <f t="shared" si="2"/>
        <v>1023.5</v>
      </c>
    </row>
    <row r="16" spans="1:13" ht="36" customHeight="1">
      <c r="A16" s="65"/>
      <c r="B16" s="92" t="s">
        <v>169</v>
      </c>
      <c r="C16" s="26" t="s">
        <v>52</v>
      </c>
      <c r="D16" s="26" t="s">
        <v>0</v>
      </c>
      <c r="E16" s="26" t="s">
        <v>1</v>
      </c>
      <c r="F16" s="26" t="s">
        <v>97</v>
      </c>
      <c r="G16" s="26" t="s">
        <v>50</v>
      </c>
      <c r="H16" s="27" t="e">
        <f>H17+H18+#REF!+#REF!+#REF!+H20+H21</f>
        <v>#REF!</v>
      </c>
      <c r="I16" s="27">
        <f>I17+I18+I20+I21</f>
        <v>1143.98</v>
      </c>
      <c r="J16" s="27">
        <f>J17+J18</f>
        <v>-91.65</v>
      </c>
      <c r="K16" s="27">
        <f>K17+K18+K20+K21</f>
        <v>1296.29</v>
      </c>
      <c r="L16" s="27">
        <f>L17+L18+L20+L21</f>
        <v>-272.79</v>
      </c>
      <c r="M16" s="93">
        <f t="shared" si="2"/>
        <v>1023.5</v>
      </c>
    </row>
    <row r="17" spans="1:13" ht="47.25" customHeight="1">
      <c r="A17" s="65"/>
      <c r="B17" s="92" t="s">
        <v>58</v>
      </c>
      <c r="C17" s="26" t="s">
        <v>52</v>
      </c>
      <c r="D17" s="26" t="s">
        <v>0</v>
      </c>
      <c r="E17" s="26" t="s">
        <v>1</v>
      </c>
      <c r="F17" s="26" t="s">
        <v>96</v>
      </c>
      <c r="G17" s="26" t="s">
        <v>3</v>
      </c>
      <c r="H17" s="27">
        <v>22.03</v>
      </c>
      <c r="I17" s="27">
        <v>546.81</v>
      </c>
      <c r="J17" s="27">
        <v>-61.11</v>
      </c>
      <c r="K17" s="27">
        <v>609.72</v>
      </c>
      <c r="L17" s="93">
        <v>0</v>
      </c>
      <c r="M17" s="93">
        <f t="shared" si="2"/>
        <v>609.72</v>
      </c>
    </row>
    <row r="18" spans="1:13" ht="65.25" customHeight="1">
      <c r="A18" s="65"/>
      <c r="B18" s="84" t="s">
        <v>118</v>
      </c>
      <c r="C18" s="26" t="s">
        <v>52</v>
      </c>
      <c r="D18" s="26" t="s">
        <v>0</v>
      </c>
      <c r="E18" s="26" t="s">
        <v>1</v>
      </c>
      <c r="F18" s="26" t="s">
        <v>96</v>
      </c>
      <c r="G18" s="26" t="s">
        <v>119</v>
      </c>
      <c r="H18" s="27">
        <v>9.5</v>
      </c>
      <c r="I18" s="27">
        <v>167.17</v>
      </c>
      <c r="J18" s="27">
        <v>-30.54</v>
      </c>
      <c r="K18" s="27">
        <v>172.05</v>
      </c>
      <c r="L18" s="93">
        <v>0</v>
      </c>
      <c r="M18" s="93">
        <f t="shared" si="2"/>
        <v>172.05</v>
      </c>
    </row>
    <row r="19" spans="1:13" s="42" customFormat="1" ht="57" customHeight="1" hidden="1">
      <c r="A19" s="66"/>
      <c r="B19" s="96" t="s">
        <v>59</v>
      </c>
      <c r="C19" s="26" t="s">
        <v>0</v>
      </c>
      <c r="D19" s="26" t="s">
        <v>0</v>
      </c>
      <c r="E19" s="26" t="s">
        <v>1</v>
      </c>
      <c r="F19" s="26" t="s">
        <v>95</v>
      </c>
      <c r="G19" s="26" t="s">
        <v>60</v>
      </c>
      <c r="H19" s="51"/>
      <c r="I19" s="51"/>
      <c r="J19" s="27">
        <f>K19-I19</f>
        <v>0</v>
      </c>
      <c r="K19" s="51"/>
      <c r="L19" s="79"/>
      <c r="M19" s="93">
        <f t="shared" si="2"/>
        <v>0</v>
      </c>
    </row>
    <row r="20" spans="1:13" ht="49.5" customHeight="1">
      <c r="A20" s="65"/>
      <c r="B20" s="92" t="s">
        <v>58</v>
      </c>
      <c r="C20" s="26" t="s">
        <v>52</v>
      </c>
      <c r="D20" s="26" t="s">
        <v>0</v>
      </c>
      <c r="E20" s="26" t="s">
        <v>1</v>
      </c>
      <c r="F20" s="26" t="s">
        <v>182</v>
      </c>
      <c r="G20" s="26" t="s">
        <v>3</v>
      </c>
      <c r="H20" s="27">
        <v>330</v>
      </c>
      <c r="I20" s="27">
        <v>330</v>
      </c>
      <c r="J20" s="27">
        <v>69</v>
      </c>
      <c r="K20" s="27">
        <v>395.18</v>
      </c>
      <c r="L20" s="93">
        <v>-209.52</v>
      </c>
      <c r="M20" s="93">
        <f t="shared" si="2"/>
        <v>185.66</v>
      </c>
    </row>
    <row r="21" spans="1:13" ht="66.75" customHeight="1">
      <c r="A21" s="65"/>
      <c r="B21" s="84" t="s">
        <v>118</v>
      </c>
      <c r="C21" s="26" t="s">
        <v>52</v>
      </c>
      <c r="D21" s="26" t="s">
        <v>0</v>
      </c>
      <c r="E21" s="26" t="s">
        <v>1</v>
      </c>
      <c r="F21" s="26" t="s">
        <v>182</v>
      </c>
      <c r="G21" s="26" t="s">
        <v>119</v>
      </c>
      <c r="H21" s="27">
        <v>100</v>
      </c>
      <c r="I21" s="27">
        <v>100</v>
      </c>
      <c r="J21" s="27">
        <v>20.83</v>
      </c>
      <c r="K21" s="27">
        <v>119.34</v>
      </c>
      <c r="L21" s="93">
        <v>-63.27</v>
      </c>
      <c r="M21" s="93">
        <f t="shared" si="2"/>
        <v>56.07</v>
      </c>
    </row>
    <row r="22" spans="1:13" ht="32.25" customHeight="1" hidden="1">
      <c r="A22" s="65"/>
      <c r="B22" s="95" t="s">
        <v>133</v>
      </c>
      <c r="C22" s="52" t="s">
        <v>52</v>
      </c>
      <c r="D22" s="52" t="s">
        <v>0</v>
      </c>
      <c r="E22" s="52" t="s">
        <v>10</v>
      </c>
      <c r="F22" s="26"/>
      <c r="G22" s="26"/>
      <c r="H22" s="51">
        <f>H23</f>
        <v>0</v>
      </c>
      <c r="I22" s="51">
        <v>0</v>
      </c>
      <c r="J22" s="51">
        <f>K22-I22</f>
        <v>0</v>
      </c>
      <c r="K22" s="51">
        <v>0</v>
      </c>
      <c r="L22" s="93"/>
      <c r="M22" s="93">
        <f t="shared" si="2"/>
        <v>0</v>
      </c>
    </row>
    <row r="23" spans="1:13" ht="33" customHeight="1" hidden="1">
      <c r="A23" s="65"/>
      <c r="B23" s="92" t="s">
        <v>56</v>
      </c>
      <c r="C23" s="26" t="s">
        <v>52</v>
      </c>
      <c r="D23" s="26" t="s">
        <v>0</v>
      </c>
      <c r="E23" s="26" t="s">
        <v>10</v>
      </c>
      <c r="F23" s="26" t="s">
        <v>135</v>
      </c>
      <c r="G23" s="26" t="s">
        <v>50</v>
      </c>
      <c r="H23" s="27">
        <v>0</v>
      </c>
      <c r="I23" s="27">
        <v>0</v>
      </c>
      <c r="J23" s="51">
        <f>K23-I23</f>
        <v>0</v>
      </c>
      <c r="K23" s="27">
        <f>K24</f>
        <v>0</v>
      </c>
      <c r="L23" s="93"/>
      <c r="M23" s="93">
        <f t="shared" si="2"/>
        <v>0</v>
      </c>
    </row>
    <row r="24" spans="1:13" ht="19.5" customHeight="1" hidden="1">
      <c r="A24" s="65"/>
      <c r="B24" s="92" t="s">
        <v>133</v>
      </c>
      <c r="C24" s="26" t="s">
        <v>52</v>
      </c>
      <c r="D24" s="26" t="s">
        <v>0</v>
      </c>
      <c r="E24" s="26" t="s">
        <v>10</v>
      </c>
      <c r="F24" s="26" t="s">
        <v>135</v>
      </c>
      <c r="G24" s="26" t="s">
        <v>136</v>
      </c>
      <c r="H24" s="27">
        <v>0</v>
      </c>
      <c r="I24" s="27">
        <v>0</v>
      </c>
      <c r="J24" s="51">
        <f>K24-I24</f>
        <v>0</v>
      </c>
      <c r="K24" s="27">
        <v>0</v>
      </c>
      <c r="L24" s="93"/>
      <c r="M24" s="93">
        <f t="shared" si="2"/>
        <v>0</v>
      </c>
    </row>
    <row r="25" spans="1:13" ht="39.75" customHeight="1">
      <c r="A25" s="65"/>
      <c r="B25" s="95" t="s">
        <v>255</v>
      </c>
      <c r="C25" s="52" t="s">
        <v>52</v>
      </c>
      <c r="D25" s="52" t="s">
        <v>0</v>
      </c>
      <c r="E25" s="52" t="s">
        <v>1</v>
      </c>
      <c r="F25" s="52" t="s">
        <v>256</v>
      </c>
      <c r="G25" s="52" t="s">
        <v>50</v>
      </c>
      <c r="H25" s="51"/>
      <c r="I25" s="51"/>
      <c r="J25" s="51"/>
      <c r="K25" s="51">
        <f>K26</f>
        <v>0</v>
      </c>
      <c r="L25" s="79">
        <f>L26</f>
        <v>26.8</v>
      </c>
      <c r="M25" s="79">
        <f t="shared" si="2"/>
        <v>26.8</v>
      </c>
    </row>
    <row r="26" spans="1:13" ht="55.5" customHeight="1">
      <c r="A26" s="65"/>
      <c r="B26" s="92" t="s">
        <v>61</v>
      </c>
      <c r="C26" s="26" t="s">
        <v>52</v>
      </c>
      <c r="D26" s="26" t="s">
        <v>0</v>
      </c>
      <c r="E26" s="26" t="s">
        <v>1</v>
      </c>
      <c r="F26" s="26" t="s">
        <v>256</v>
      </c>
      <c r="G26" s="26" t="s">
        <v>4</v>
      </c>
      <c r="H26" s="27"/>
      <c r="I26" s="27"/>
      <c r="J26" s="51"/>
      <c r="K26" s="27">
        <v>0</v>
      </c>
      <c r="L26" s="93">
        <v>26.8</v>
      </c>
      <c r="M26" s="93">
        <f t="shared" si="2"/>
        <v>26.8</v>
      </c>
    </row>
    <row r="27" spans="1:13" ht="27" customHeight="1">
      <c r="A27" s="65"/>
      <c r="B27" s="95" t="s">
        <v>27</v>
      </c>
      <c r="C27" s="52" t="s">
        <v>52</v>
      </c>
      <c r="D27" s="52" t="s">
        <v>0</v>
      </c>
      <c r="E27" s="52" t="s">
        <v>6</v>
      </c>
      <c r="F27" s="26"/>
      <c r="G27" s="52"/>
      <c r="H27" s="51">
        <f>H28</f>
        <v>0</v>
      </c>
      <c r="I27" s="51">
        <f>I28</f>
        <v>1</v>
      </c>
      <c r="J27" s="51">
        <f>K27-I27</f>
        <v>9</v>
      </c>
      <c r="K27" s="51">
        <f aca="true" t="shared" si="3" ref="K27:L29">K28</f>
        <v>10</v>
      </c>
      <c r="L27" s="79">
        <f t="shared" si="3"/>
        <v>0</v>
      </c>
      <c r="M27" s="79">
        <f t="shared" si="2"/>
        <v>10</v>
      </c>
    </row>
    <row r="28" spans="1:13" ht="35.25" customHeight="1">
      <c r="A28" s="65"/>
      <c r="B28" s="92" t="s">
        <v>56</v>
      </c>
      <c r="C28" s="26" t="s">
        <v>52</v>
      </c>
      <c r="D28" s="26" t="s">
        <v>0</v>
      </c>
      <c r="E28" s="26" t="s">
        <v>6</v>
      </c>
      <c r="F28" s="26" t="s">
        <v>105</v>
      </c>
      <c r="G28" s="26" t="s">
        <v>50</v>
      </c>
      <c r="H28" s="27">
        <f>H29</f>
        <v>0</v>
      </c>
      <c r="I28" s="27">
        <v>1</v>
      </c>
      <c r="J28" s="27">
        <f>K28-I28</f>
        <v>9</v>
      </c>
      <c r="K28" s="27">
        <f t="shared" si="3"/>
        <v>10</v>
      </c>
      <c r="L28" s="93">
        <f t="shared" si="3"/>
        <v>0</v>
      </c>
      <c r="M28" s="79">
        <f t="shared" si="2"/>
        <v>10</v>
      </c>
    </row>
    <row r="29" spans="1:13" ht="28.5" customHeight="1">
      <c r="A29" s="65"/>
      <c r="B29" s="96" t="s">
        <v>55</v>
      </c>
      <c r="C29" s="26" t="s">
        <v>52</v>
      </c>
      <c r="D29" s="26" t="s">
        <v>0</v>
      </c>
      <c r="E29" s="26" t="s">
        <v>6</v>
      </c>
      <c r="F29" s="26" t="s">
        <v>94</v>
      </c>
      <c r="G29" s="26" t="s">
        <v>50</v>
      </c>
      <c r="H29" s="27">
        <v>0</v>
      </c>
      <c r="I29" s="27">
        <v>1</v>
      </c>
      <c r="J29" s="27">
        <f aca="true" t="shared" si="4" ref="J29:J89">K29-I29</f>
        <v>9</v>
      </c>
      <c r="K29" s="27">
        <f t="shared" si="3"/>
        <v>10</v>
      </c>
      <c r="L29" s="93">
        <f t="shared" si="3"/>
        <v>0</v>
      </c>
      <c r="M29" s="79">
        <f t="shared" si="2"/>
        <v>10</v>
      </c>
    </row>
    <row r="30" spans="1:13" ht="23.25" customHeight="1">
      <c r="A30" s="65"/>
      <c r="B30" s="92" t="s">
        <v>64</v>
      </c>
      <c r="C30" s="26" t="s">
        <v>52</v>
      </c>
      <c r="D30" s="26" t="s">
        <v>0</v>
      </c>
      <c r="E30" s="26" t="s">
        <v>6</v>
      </c>
      <c r="F30" s="26" t="s">
        <v>94</v>
      </c>
      <c r="G30" s="26" t="s">
        <v>7</v>
      </c>
      <c r="H30" s="27">
        <v>0</v>
      </c>
      <c r="I30" s="27">
        <v>1</v>
      </c>
      <c r="J30" s="27">
        <f t="shared" si="4"/>
        <v>9</v>
      </c>
      <c r="K30" s="27">
        <v>10</v>
      </c>
      <c r="L30" s="93">
        <v>0</v>
      </c>
      <c r="M30" s="79">
        <f t="shared" si="2"/>
        <v>10</v>
      </c>
    </row>
    <row r="31" spans="1:13" ht="23.25" customHeight="1">
      <c r="A31" s="65"/>
      <c r="B31" s="95" t="s">
        <v>257</v>
      </c>
      <c r="C31" s="52" t="s">
        <v>52</v>
      </c>
      <c r="D31" s="52" t="s">
        <v>0</v>
      </c>
      <c r="E31" s="52" t="s">
        <v>260</v>
      </c>
      <c r="F31" s="26"/>
      <c r="G31" s="26"/>
      <c r="H31" s="27"/>
      <c r="I31" s="27"/>
      <c r="J31" s="27"/>
      <c r="K31" s="51">
        <f>K32</f>
        <v>0</v>
      </c>
      <c r="L31" s="79">
        <f>L32</f>
        <v>8</v>
      </c>
      <c r="M31" s="79">
        <f t="shared" si="2"/>
        <v>8</v>
      </c>
    </row>
    <row r="32" spans="1:13" ht="48" customHeight="1">
      <c r="A32" s="65"/>
      <c r="B32" s="92" t="s">
        <v>258</v>
      </c>
      <c r="C32" s="26" t="s">
        <v>52</v>
      </c>
      <c r="D32" s="26" t="s">
        <v>0</v>
      </c>
      <c r="E32" s="26" t="s">
        <v>260</v>
      </c>
      <c r="F32" s="26" t="s">
        <v>106</v>
      </c>
      <c r="G32" s="26" t="s">
        <v>50</v>
      </c>
      <c r="H32" s="27"/>
      <c r="I32" s="27"/>
      <c r="J32" s="27"/>
      <c r="K32" s="27">
        <v>0</v>
      </c>
      <c r="L32" s="93">
        <f>L33</f>
        <v>8</v>
      </c>
      <c r="M32" s="93">
        <f t="shared" si="2"/>
        <v>8</v>
      </c>
    </row>
    <row r="33" spans="1:13" ht="59.25" customHeight="1">
      <c r="A33" s="65"/>
      <c r="B33" s="92" t="s">
        <v>259</v>
      </c>
      <c r="C33" s="26" t="s">
        <v>52</v>
      </c>
      <c r="D33" s="26" t="s">
        <v>0</v>
      </c>
      <c r="E33" s="26" t="s">
        <v>260</v>
      </c>
      <c r="F33" s="26" t="s">
        <v>261</v>
      </c>
      <c r="G33" s="26" t="s">
        <v>50</v>
      </c>
      <c r="H33" s="27"/>
      <c r="I33" s="27"/>
      <c r="J33" s="27"/>
      <c r="K33" s="27">
        <v>0</v>
      </c>
      <c r="L33" s="93">
        <f>L34</f>
        <v>8</v>
      </c>
      <c r="M33" s="93">
        <f t="shared" si="2"/>
        <v>8</v>
      </c>
    </row>
    <row r="34" spans="1:13" ht="47.25" customHeight="1">
      <c r="A34" s="65"/>
      <c r="B34" s="92" t="s">
        <v>61</v>
      </c>
      <c r="C34" s="26" t="s">
        <v>52</v>
      </c>
      <c r="D34" s="26" t="s">
        <v>0</v>
      </c>
      <c r="E34" s="26" t="s">
        <v>260</v>
      </c>
      <c r="F34" s="26" t="s">
        <v>261</v>
      </c>
      <c r="G34" s="26" t="s">
        <v>4</v>
      </c>
      <c r="H34" s="27"/>
      <c r="I34" s="27"/>
      <c r="J34" s="27"/>
      <c r="K34" s="27">
        <v>0</v>
      </c>
      <c r="L34" s="93">
        <v>8</v>
      </c>
      <c r="M34" s="93">
        <f>K34+L34</f>
        <v>8</v>
      </c>
    </row>
    <row r="35" spans="1:13" ht="27" customHeight="1">
      <c r="A35" s="65"/>
      <c r="B35" s="89" t="s">
        <v>110</v>
      </c>
      <c r="C35" s="52" t="s">
        <v>8</v>
      </c>
      <c r="D35" s="52"/>
      <c r="E35" s="26"/>
      <c r="F35" s="26"/>
      <c r="G35" s="52"/>
      <c r="H35" s="51">
        <f>H51</f>
        <v>10.799999999999999</v>
      </c>
      <c r="I35" s="51"/>
      <c r="J35" s="27">
        <v>0</v>
      </c>
      <c r="K35" s="51">
        <f>K51</f>
        <v>139.1</v>
      </c>
      <c r="L35" s="79">
        <f>L51</f>
        <v>0</v>
      </c>
      <c r="M35" s="79">
        <f t="shared" si="2"/>
        <v>139.1</v>
      </c>
    </row>
    <row r="36" spans="1:13" ht="39.75" customHeight="1" hidden="1">
      <c r="A36" s="65"/>
      <c r="B36" s="95" t="s">
        <v>101</v>
      </c>
      <c r="C36" s="52" t="s">
        <v>8</v>
      </c>
      <c r="D36" s="52" t="s">
        <v>9</v>
      </c>
      <c r="E36" s="26"/>
      <c r="F36" s="26"/>
      <c r="G36" s="52">
        <f>G37</f>
        <v>59.00000000000001</v>
      </c>
      <c r="H36" s="51">
        <v>59</v>
      </c>
      <c r="I36" s="51"/>
      <c r="J36" s="27">
        <f t="shared" si="4"/>
        <v>59</v>
      </c>
      <c r="K36" s="51">
        <v>59</v>
      </c>
      <c r="L36" s="79"/>
      <c r="M36" s="79">
        <f t="shared" si="2"/>
        <v>59</v>
      </c>
    </row>
    <row r="37" spans="1:13" ht="51" customHeight="1" hidden="1">
      <c r="A37" s="65"/>
      <c r="B37" s="92" t="s">
        <v>170</v>
      </c>
      <c r="C37" s="26" t="s">
        <v>8</v>
      </c>
      <c r="D37" s="26" t="s">
        <v>9</v>
      </c>
      <c r="E37" s="26" t="s">
        <v>106</v>
      </c>
      <c r="F37" s="26"/>
      <c r="G37" s="26">
        <f>G38</f>
        <v>59.00000000000001</v>
      </c>
      <c r="H37" s="27">
        <v>59</v>
      </c>
      <c r="I37" s="27"/>
      <c r="J37" s="27">
        <f t="shared" si="4"/>
        <v>59</v>
      </c>
      <c r="K37" s="27">
        <v>59</v>
      </c>
      <c r="L37" s="79"/>
      <c r="M37" s="79">
        <f t="shared" si="2"/>
        <v>59</v>
      </c>
    </row>
    <row r="38" spans="1:13" ht="13.5" customHeight="1" hidden="1">
      <c r="A38" s="65"/>
      <c r="B38" s="92" t="s">
        <v>161</v>
      </c>
      <c r="C38" s="26" t="s">
        <v>8</v>
      </c>
      <c r="D38" s="26" t="s">
        <v>9</v>
      </c>
      <c r="E38" s="26" t="s">
        <v>123</v>
      </c>
      <c r="F38" s="26"/>
      <c r="G38" s="26">
        <f>G39</f>
        <v>59.00000000000001</v>
      </c>
      <c r="H38" s="27">
        <v>59</v>
      </c>
      <c r="I38" s="27"/>
      <c r="J38" s="27">
        <f t="shared" si="4"/>
        <v>59</v>
      </c>
      <c r="K38" s="27">
        <v>59</v>
      </c>
      <c r="L38" s="79"/>
      <c r="M38" s="79">
        <f t="shared" si="2"/>
        <v>59</v>
      </c>
    </row>
    <row r="39" spans="1:13" ht="39.75" customHeight="1" hidden="1">
      <c r="A39" s="65"/>
      <c r="B39" s="92" t="s">
        <v>162</v>
      </c>
      <c r="C39" s="26" t="s">
        <v>8</v>
      </c>
      <c r="D39" s="26" t="s">
        <v>9</v>
      </c>
      <c r="E39" s="26" t="s">
        <v>100</v>
      </c>
      <c r="F39" s="26" t="s">
        <v>50</v>
      </c>
      <c r="G39" s="26">
        <f>G40+G41+G42</f>
        <v>59.00000000000001</v>
      </c>
      <c r="H39" s="27">
        <v>59</v>
      </c>
      <c r="I39" s="27"/>
      <c r="J39" s="27">
        <f t="shared" si="4"/>
        <v>59</v>
      </c>
      <c r="K39" s="27">
        <v>59</v>
      </c>
      <c r="L39" s="79"/>
      <c r="M39" s="79">
        <f t="shared" si="2"/>
        <v>59</v>
      </c>
    </row>
    <row r="40" spans="1:13" ht="42" customHeight="1" hidden="1">
      <c r="A40" s="65"/>
      <c r="B40" s="92" t="s">
        <v>58</v>
      </c>
      <c r="C40" s="26" t="s">
        <v>8</v>
      </c>
      <c r="D40" s="26" t="s">
        <v>9</v>
      </c>
      <c r="E40" s="26" t="s">
        <v>100</v>
      </c>
      <c r="F40" s="26" t="s">
        <v>3</v>
      </c>
      <c r="G40" s="26">
        <v>44.45</v>
      </c>
      <c r="H40" s="27">
        <v>44.45</v>
      </c>
      <c r="I40" s="27"/>
      <c r="J40" s="27">
        <f t="shared" si="4"/>
        <v>44.45</v>
      </c>
      <c r="K40" s="27">
        <v>44.45</v>
      </c>
      <c r="L40" s="79"/>
      <c r="M40" s="79">
        <f t="shared" si="2"/>
        <v>44.45</v>
      </c>
    </row>
    <row r="41" spans="1:13" ht="50.25" customHeight="1" hidden="1">
      <c r="A41" s="65"/>
      <c r="B41" s="96" t="s">
        <v>118</v>
      </c>
      <c r="C41" s="26" t="s">
        <v>8</v>
      </c>
      <c r="D41" s="26" t="s">
        <v>9</v>
      </c>
      <c r="E41" s="26" t="s">
        <v>100</v>
      </c>
      <c r="F41" s="26" t="s">
        <v>119</v>
      </c>
      <c r="G41" s="26">
        <v>13.45</v>
      </c>
      <c r="H41" s="27">
        <v>13.45</v>
      </c>
      <c r="I41" s="27"/>
      <c r="J41" s="27">
        <f t="shared" si="4"/>
        <v>13.45</v>
      </c>
      <c r="K41" s="27">
        <v>13.45</v>
      </c>
      <c r="L41" s="79"/>
      <c r="M41" s="79">
        <f t="shared" si="2"/>
        <v>13.45</v>
      </c>
    </row>
    <row r="42" spans="1:13" ht="24.75" customHeight="1" hidden="1">
      <c r="A42" s="65"/>
      <c r="B42" s="92" t="s">
        <v>61</v>
      </c>
      <c r="C42" s="26" t="s">
        <v>8</v>
      </c>
      <c r="D42" s="26" t="s">
        <v>9</v>
      </c>
      <c r="E42" s="26" t="s">
        <v>100</v>
      </c>
      <c r="F42" s="26" t="s">
        <v>4</v>
      </c>
      <c r="G42" s="26">
        <v>1.1</v>
      </c>
      <c r="H42" s="27">
        <v>1.1</v>
      </c>
      <c r="I42" s="27"/>
      <c r="J42" s="27">
        <f t="shared" si="4"/>
        <v>1.1</v>
      </c>
      <c r="K42" s="27">
        <v>1.1</v>
      </c>
      <c r="L42" s="79"/>
      <c r="M42" s="79">
        <f t="shared" si="2"/>
        <v>1.1</v>
      </c>
    </row>
    <row r="43" spans="1:13" ht="37.5" customHeight="1" hidden="1">
      <c r="A43" s="65"/>
      <c r="B43" s="95" t="s">
        <v>107</v>
      </c>
      <c r="C43" s="52" t="s">
        <v>1</v>
      </c>
      <c r="D43" s="26"/>
      <c r="E43" s="26"/>
      <c r="F43" s="26"/>
      <c r="G43" s="52">
        <f aca="true" t="shared" si="5" ref="G43:K45">G44</f>
        <v>172.20000000000002</v>
      </c>
      <c r="H43" s="51">
        <f t="shared" si="5"/>
        <v>172.20000000000002</v>
      </c>
      <c r="I43" s="51"/>
      <c r="J43" s="27">
        <f t="shared" si="4"/>
        <v>172.20000000000002</v>
      </c>
      <c r="K43" s="51">
        <f t="shared" si="5"/>
        <v>172.20000000000002</v>
      </c>
      <c r="L43" s="79"/>
      <c r="M43" s="79">
        <f t="shared" si="2"/>
        <v>172.20000000000002</v>
      </c>
    </row>
    <row r="44" spans="1:13" s="42" customFormat="1" ht="12.75" customHeight="1" hidden="1">
      <c r="A44" s="66"/>
      <c r="B44" s="96" t="s">
        <v>170</v>
      </c>
      <c r="C44" s="26" t="s">
        <v>1</v>
      </c>
      <c r="D44" s="26" t="s">
        <v>92</v>
      </c>
      <c r="E44" s="26" t="s">
        <v>106</v>
      </c>
      <c r="F44" s="26"/>
      <c r="G44" s="26">
        <f t="shared" si="5"/>
        <v>172.20000000000002</v>
      </c>
      <c r="H44" s="27">
        <f t="shared" si="5"/>
        <v>172.20000000000002</v>
      </c>
      <c r="I44" s="27"/>
      <c r="J44" s="27">
        <f t="shared" si="4"/>
        <v>172.20000000000002</v>
      </c>
      <c r="K44" s="27">
        <f t="shared" si="5"/>
        <v>172.20000000000002</v>
      </c>
      <c r="L44" s="79"/>
      <c r="M44" s="79">
        <f t="shared" si="2"/>
        <v>172.20000000000002</v>
      </c>
    </row>
    <row r="45" spans="1:13" ht="25.5" customHeight="1" hidden="1">
      <c r="A45" s="65"/>
      <c r="B45" s="92" t="s">
        <v>161</v>
      </c>
      <c r="C45" s="26" t="s">
        <v>1</v>
      </c>
      <c r="D45" s="26" t="s">
        <v>92</v>
      </c>
      <c r="E45" s="26" t="s">
        <v>109</v>
      </c>
      <c r="F45" s="26"/>
      <c r="G45" s="26">
        <f t="shared" si="5"/>
        <v>172.20000000000002</v>
      </c>
      <c r="H45" s="27">
        <f t="shared" si="5"/>
        <v>172.20000000000002</v>
      </c>
      <c r="I45" s="27"/>
      <c r="J45" s="27">
        <f t="shared" si="4"/>
        <v>172.20000000000002</v>
      </c>
      <c r="K45" s="27">
        <f t="shared" si="5"/>
        <v>172.20000000000002</v>
      </c>
      <c r="L45" s="79"/>
      <c r="M45" s="79">
        <f t="shared" si="2"/>
        <v>172.20000000000002</v>
      </c>
    </row>
    <row r="46" spans="1:13" ht="38.25" customHeight="1" hidden="1">
      <c r="A46" s="65"/>
      <c r="B46" s="92" t="s">
        <v>175</v>
      </c>
      <c r="C46" s="26" t="s">
        <v>1</v>
      </c>
      <c r="D46" s="26" t="s">
        <v>92</v>
      </c>
      <c r="E46" s="26" t="s">
        <v>120</v>
      </c>
      <c r="F46" s="26" t="s">
        <v>50</v>
      </c>
      <c r="G46" s="26">
        <f>G47+G48</f>
        <v>172.20000000000002</v>
      </c>
      <c r="H46" s="27">
        <f>H47+H48</f>
        <v>172.20000000000002</v>
      </c>
      <c r="I46" s="27"/>
      <c r="J46" s="27">
        <f t="shared" si="4"/>
        <v>172.20000000000002</v>
      </c>
      <c r="K46" s="27">
        <f>K47+K48</f>
        <v>172.20000000000002</v>
      </c>
      <c r="L46" s="79"/>
      <c r="M46" s="79">
        <f t="shared" si="2"/>
        <v>172.20000000000002</v>
      </c>
    </row>
    <row r="47" spans="1:13" ht="26.25" customHeight="1" hidden="1">
      <c r="A47" s="65"/>
      <c r="B47" s="97" t="s">
        <v>58</v>
      </c>
      <c r="C47" s="26" t="s">
        <v>1</v>
      </c>
      <c r="D47" s="26" t="s">
        <v>92</v>
      </c>
      <c r="E47" s="26" t="s">
        <v>120</v>
      </c>
      <c r="F47" s="26" t="s">
        <v>3</v>
      </c>
      <c r="G47" s="26">
        <v>132.3</v>
      </c>
      <c r="H47" s="27">
        <v>132.3</v>
      </c>
      <c r="I47" s="27"/>
      <c r="J47" s="27">
        <f t="shared" si="4"/>
        <v>132.3</v>
      </c>
      <c r="K47" s="27">
        <v>132.3</v>
      </c>
      <c r="L47" s="79"/>
      <c r="M47" s="79">
        <f t="shared" si="2"/>
        <v>132.3</v>
      </c>
    </row>
    <row r="48" spans="1:13" ht="39" customHeight="1" hidden="1">
      <c r="A48" s="65"/>
      <c r="B48" s="92" t="s">
        <v>118</v>
      </c>
      <c r="C48" s="26" t="s">
        <v>1</v>
      </c>
      <c r="D48" s="26" t="s">
        <v>92</v>
      </c>
      <c r="E48" s="26" t="s">
        <v>120</v>
      </c>
      <c r="F48" s="26" t="s">
        <v>119</v>
      </c>
      <c r="G48" s="26">
        <v>39.9</v>
      </c>
      <c r="H48" s="27">
        <v>39.9</v>
      </c>
      <c r="I48" s="27"/>
      <c r="J48" s="27">
        <f t="shared" si="4"/>
        <v>39.9</v>
      </c>
      <c r="K48" s="27">
        <v>39.9</v>
      </c>
      <c r="L48" s="79"/>
      <c r="M48" s="79">
        <f t="shared" si="2"/>
        <v>39.9</v>
      </c>
    </row>
    <row r="49" spans="1:13" ht="26.25" customHeight="1" hidden="1">
      <c r="A49" s="65"/>
      <c r="B49" s="95" t="s">
        <v>23</v>
      </c>
      <c r="C49" s="52" t="s">
        <v>10</v>
      </c>
      <c r="D49" s="26"/>
      <c r="E49" s="26"/>
      <c r="F49" s="26"/>
      <c r="G49" s="52" t="str">
        <f>G78</f>
        <v>000</v>
      </c>
      <c r="H49" s="51" t="e">
        <f>H78</f>
        <v>#REF!</v>
      </c>
      <c r="I49" s="51"/>
      <c r="J49" s="27">
        <f t="shared" si="4"/>
        <v>30</v>
      </c>
      <c r="K49" s="51">
        <f>K78</f>
        <v>30</v>
      </c>
      <c r="L49" s="79"/>
      <c r="M49" s="79">
        <f t="shared" si="2"/>
        <v>30</v>
      </c>
    </row>
    <row r="50" spans="1:13" ht="24.75" customHeight="1" hidden="1">
      <c r="A50" s="65"/>
      <c r="B50" s="89" t="s">
        <v>110</v>
      </c>
      <c r="C50" s="52" t="s">
        <v>52</v>
      </c>
      <c r="D50" s="52" t="s">
        <v>8</v>
      </c>
      <c r="E50" s="26"/>
      <c r="F50" s="26"/>
      <c r="G50" s="52"/>
      <c r="H50" s="51">
        <v>59</v>
      </c>
      <c r="I50" s="51"/>
      <c r="J50" s="27">
        <f t="shared" si="4"/>
        <v>59</v>
      </c>
      <c r="K50" s="51">
        <v>59</v>
      </c>
      <c r="L50" s="79"/>
      <c r="M50" s="79">
        <f t="shared" si="2"/>
        <v>59</v>
      </c>
    </row>
    <row r="51" spans="1:13" ht="32.25" customHeight="1">
      <c r="A51" s="65"/>
      <c r="B51" s="95" t="s">
        <v>101</v>
      </c>
      <c r="C51" s="52" t="s">
        <v>52</v>
      </c>
      <c r="D51" s="52" t="s">
        <v>8</v>
      </c>
      <c r="E51" s="52" t="s">
        <v>9</v>
      </c>
      <c r="F51" s="26"/>
      <c r="G51" s="52"/>
      <c r="H51" s="51">
        <f aca="true" t="shared" si="6" ref="H51:K53">H52</f>
        <v>10.799999999999999</v>
      </c>
      <c r="I51" s="51">
        <f>I52</f>
        <v>133.6</v>
      </c>
      <c r="J51" s="51">
        <v>0</v>
      </c>
      <c r="K51" s="51">
        <f t="shared" si="6"/>
        <v>139.1</v>
      </c>
      <c r="L51" s="79">
        <f>L52</f>
        <v>0</v>
      </c>
      <c r="M51" s="79">
        <f t="shared" si="2"/>
        <v>139.1</v>
      </c>
    </row>
    <row r="52" spans="1:13" ht="33" customHeight="1">
      <c r="A52" s="65"/>
      <c r="B52" s="92" t="s">
        <v>170</v>
      </c>
      <c r="C52" s="26" t="s">
        <v>52</v>
      </c>
      <c r="D52" s="26" t="s">
        <v>8</v>
      </c>
      <c r="E52" s="26" t="s">
        <v>9</v>
      </c>
      <c r="F52" s="26" t="s">
        <v>106</v>
      </c>
      <c r="G52" s="26" t="s">
        <v>50</v>
      </c>
      <c r="H52" s="27">
        <f t="shared" si="6"/>
        <v>10.799999999999999</v>
      </c>
      <c r="I52" s="27">
        <f>I53</f>
        <v>133.6</v>
      </c>
      <c r="J52" s="27">
        <v>0</v>
      </c>
      <c r="K52" s="27">
        <f t="shared" si="6"/>
        <v>139.1</v>
      </c>
      <c r="L52" s="93">
        <f>L53</f>
        <v>0</v>
      </c>
      <c r="M52" s="93">
        <f t="shared" si="2"/>
        <v>139.1</v>
      </c>
    </row>
    <row r="53" spans="1:13" ht="49.5" customHeight="1">
      <c r="A53" s="65"/>
      <c r="B53" s="92" t="s">
        <v>176</v>
      </c>
      <c r="C53" s="26" t="s">
        <v>52</v>
      </c>
      <c r="D53" s="26" t="s">
        <v>8</v>
      </c>
      <c r="E53" s="26" t="s">
        <v>9</v>
      </c>
      <c r="F53" s="26" t="s">
        <v>123</v>
      </c>
      <c r="G53" s="26" t="s">
        <v>50</v>
      </c>
      <c r="H53" s="27">
        <f t="shared" si="6"/>
        <v>10.799999999999999</v>
      </c>
      <c r="I53" s="27">
        <f>I54</f>
        <v>133.6</v>
      </c>
      <c r="J53" s="27">
        <v>0</v>
      </c>
      <c r="K53" s="27">
        <f t="shared" si="6"/>
        <v>139.1</v>
      </c>
      <c r="L53" s="93">
        <f>L54</f>
        <v>0</v>
      </c>
      <c r="M53" s="93">
        <f t="shared" si="2"/>
        <v>139.1</v>
      </c>
    </row>
    <row r="54" spans="1:13" ht="82.5" customHeight="1">
      <c r="A54" s="65"/>
      <c r="B54" s="92" t="s">
        <v>177</v>
      </c>
      <c r="C54" s="26" t="s">
        <v>52</v>
      </c>
      <c r="D54" s="26" t="s">
        <v>8</v>
      </c>
      <c r="E54" s="26" t="s">
        <v>9</v>
      </c>
      <c r="F54" s="26" t="s">
        <v>204</v>
      </c>
      <c r="G54" s="26" t="s">
        <v>50</v>
      </c>
      <c r="H54" s="27">
        <f>H55+H56</f>
        <v>10.799999999999999</v>
      </c>
      <c r="I54" s="27">
        <f>I55+I56</f>
        <v>133.6</v>
      </c>
      <c r="J54" s="27">
        <v>0</v>
      </c>
      <c r="K54" s="27">
        <f>K55+K56</f>
        <v>139.1</v>
      </c>
      <c r="L54" s="27">
        <f>L55+L56</f>
        <v>0</v>
      </c>
      <c r="M54" s="93">
        <f t="shared" si="2"/>
        <v>139.1</v>
      </c>
    </row>
    <row r="55" spans="1:13" ht="49.5" customHeight="1">
      <c r="A55" s="65"/>
      <c r="B55" s="92" t="s">
        <v>58</v>
      </c>
      <c r="C55" s="26" t="s">
        <v>52</v>
      </c>
      <c r="D55" s="26" t="s">
        <v>8</v>
      </c>
      <c r="E55" s="26" t="s">
        <v>9</v>
      </c>
      <c r="F55" s="26" t="s">
        <v>204</v>
      </c>
      <c r="G55" s="26" t="s">
        <v>3</v>
      </c>
      <c r="H55" s="27">
        <v>8.29</v>
      </c>
      <c r="I55" s="27">
        <v>103.53</v>
      </c>
      <c r="J55" s="27">
        <v>0</v>
      </c>
      <c r="K55" s="27">
        <v>106.8</v>
      </c>
      <c r="L55" s="93">
        <v>0</v>
      </c>
      <c r="M55" s="93">
        <f t="shared" si="2"/>
        <v>106.8</v>
      </c>
    </row>
    <row r="56" spans="1:13" ht="65.25" customHeight="1">
      <c r="A56" s="65"/>
      <c r="B56" s="96" t="s">
        <v>118</v>
      </c>
      <c r="C56" s="26" t="s">
        <v>52</v>
      </c>
      <c r="D56" s="26" t="s">
        <v>8</v>
      </c>
      <c r="E56" s="26" t="s">
        <v>9</v>
      </c>
      <c r="F56" s="26" t="s">
        <v>204</v>
      </c>
      <c r="G56" s="26" t="s">
        <v>119</v>
      </c>
      <c r="H56" s="27">
        <v>2.51</v>
      </c>
      <c r="I56" s="27">
        <v>30.07</v>
      </c>
      <c r="J56" s="27">
        <v>0</v>
      </c>
      <c r="K56" s="27">
        <v>32.3</v>
      </c>
      <c r="L56" s="93">
        <v>0</v>
      </c>
      <c r="M56" s="93">
        <f t="shared" si="2"/>
        <v>32.3</v>
      </c>
    </row>
    <row r="57" spans="1:13" ht="41.25" customHeight="1">
      <c r="A57" s="65"/>
      <c r="B57" s="95" t="s">
        <v>159</v>
      </c>
      <c r="C57" s="115" t="s">
        <v>52</v>
      </c>
      <c r="D57" s="81" t="s">
        <v>9</v>
      </c>
      <c r="E57" s="81" t="s">
        <v>157</v>
      </c>
      <c r="F57" s="81" t="s">
        <v>126</v>
      </c>
      <c r="G57" s="81" t="s">
        <v>50</v>
      </c>
      <c r="H57" s="87">
        <f aca="true" t="shared" si="7" ref="H57:K59">H58</f>
        <v>0</v>
      </c>
      <c r="I57" s="87"/>
      <c r="J57" s="27">
        <f t="shared" si="4"/>
        <v>129.1</v>
      </c>
      <c r="K57" s="87">
        <f t="shared" si="7"/>
        <v>129.1</v>
      </c>
      <c r="L57" s="91">
        <f>L58</f>
        <v>0</v>
      </c>
      <c r="M57" s="79">
        <f t="shared" si="2"/>
        <v>129.1</v>
      </c>
    </row>
    <row r="58" spans="1:13" ht="51" customHeight="1">
      <c r="A58" s="65"/>
      <c r="B58" s="92" t="s">
        <v>170</v>
      </c>
      <c r="C58" s="116" t="s">
        <v>52</v>
      </c>
      <c r="D58" s="86" t="s">
        <v>9</v>
      </c>
      <c r="E58" s="86" t="s">
        <v>157</v>
      </c>
      <c r="F58" s="86" t="s">
        <v>126</v>
      </c>
      <c r="G58" s="86" t="s">
        <v>50</v>
      </c>
      <c r="H58" s="88">
        <f t="shared" si="7"/>
        <v>0</v>
      </c>
      <c r="I58" s="88"/>
      <c r="J58" s="27">
        <f t="shared" si="4"/>
        <v>129.1</v>
      </c>
      <c r="K58" s="88">
        <f t="shared" si="7"/>
        <v>129.1</v>
      </c>
      <c r="L58" s="85">
        <f>L59</f>
        <v>0</v>
      </c>
      <c r="M58" s="93">
        <f t="shared" si="2"/>
        <v>129.1</v>
      </c>
    </row>
    <row r="59" spans="1:13" ht="66.75" customHeight="1">
      <c r="A59" s="65"/>
      <c r="B59" s="92" t="s">
        <v>181</v>
      </c>
      <c r="C59" s="116" t="s">
        <v>52</v>
      </c>
      <c r="D59" s="86" t="s">
        <v>9</v>
      </c>
      <c r="E59" s="86" t="s">
        <v>157</v>
      </c>
      <c r="F59" s="86" t="s">
        <v>160</v>
      </c>
      <c r="G59" s="86" t="s">
        <v>50</v>
      </c>
      <c r="H59" s="88">
        <f t="shared" si="7"/>
        <v>0</v>
      </c>
      <c r="I59" s="88"/>
      <c r="J59" s="27">
        <f t="shared" si="4"/>
        <v>129.1</v>
      </c>
      <c r="K59" s="88">
        <f t="shared" si="7"/>
        <v>129.1</v>
      </c>
      <c r="L59" s="85">
        <f>L60</f>
        <v>0</v>
      </c>
      <c r="M59" s="93">
        <f t="shared" si="2"/>
        <v>129.1</v>
      </c>
    </row>
    <row r="60" spans="1:13" ht="50.25" customHeight="1">
      <c r="A60" s="65"/>
      <c r="B60" s="92" t="s">
        <v>61</v>
      </c>
      <c r="C60" s="116" t="s">
        <v>52</v>
      </c>
      <c r="D60" s="86" t="s">
        <v>9</v>
      </c>
      <c r="E60" s="86" t="s">
        <v>157</v>
      </c>
      <c r="F60" s="86" t="s">
        <v>160</v>
      </c>
      <c r="G60" s="86" t="s">
        <v>4</v>
      </c>
      <c r="H60" s="88">
        <v>0</v>
      </c>
      <c r="I60" s="88"/>
      <c r="J60" s="27">
        <f t="shared" si="4"/>
        <v>129.1</v>
      </c>
      <c r="K60" s="88">
        <v>129.1</v>
      </c>
      <c r="L60" s="85">
        <v>0</v>
      </c>
      <c r="M60" s="93">
        <f t="shared" si="2"/>
        <v>129.1</v>
      </c>
    </row>
    <row r="61" spans="1:13" ht="27.75" customHeight="1">
      <c r="A61" s="65"/>
      <c r="B61" s="95" t="s">
        <v>107</v>
      </c>
      <c r="C61" s="52" t="s">
        <v>52</v>
      </c>
      <c r="D61" s="52" t="s">
        <v>1</v>
      </c>
      <c r="E61" s="26"/>
      <c r="F61" s="26"/>
      <c r="G61" s="52"/>
      <c r="H61" s="51" t="e">
        <f>H67</f>
        <v>#REF!</v>
      </c>
      <c r="I61" s="51">
        <f>I67</f>
        <v>51.44</v>
      </c>
      <c r="J61" s="51">
        <f>J68</f>
        <v>4.56</v>
      </c>
      <c r="K61" s="51">
        <f>K67+K62</f>
        <v>56</v>
      </c>
      <c r="L61" s="51">
        <f>L67+L62</f>
        <v>10</v>
      </c>
      <c r="M61" s="79">
        <f t="shared" si="2"/>
        <v>66</v>
      </c>
    </row>
    <row r="62" spans="1:13" ht="27.75" customHeight="1">
      <c r="A62" s="65"/>
      <c r="B62" s="95" t="s">
        <v>251</v>
      </c>
      <c r="C62" s="52" t="s">
        <v>52</v>
      </c>
      <c r="D62" s="52" t="s">
        <v>1</v>
      </c>
      <c r="E62" s="52" t="s">
        <v>205</v>
      </c>
      <c r="F62" s="52" t="s">
        <v>252</v>
      </c>
      <c r="G62" s="52" t="s">
        <v>50</v>
      </c>
      <c r="H62" s="51"/>
      <c r="I62" s="51"/>
      <c r="J62" s="51"/>
      <c r="K62" s="51">
        <f aca="true" t="shared" si="8" ref="K62:L65">K63</f>
        <v>0</v>
      </c>
      <c r="L62" s="79">
        <f t="shared" si="8"/>
        <v>10</v>
      </c>
      <c r="M62" s="79">
        <f t="shared" si="2"/>
        <v>10</v>
      </c>
    </row>
    <row r="63" spans="1:13" ht="65.25" customHeight="1">
      <c r="A63" s="65"/>
      <c r="B63" s="92" t="s">
        <v>250</v>
      </c>
      <c r="C63" s="26" t="s">
        <v>52</v>
      </c>
      <c r="D63" s="26" t="s">
        <v>1</v>
      </c>
      <c r="E63" s="26" t="s">
        <v>205</v>
      </c>
      <c r="F63" s="26" t="s">
        <v>126</v>
      </c>
      <c r="G63" s="26" t="s">
        <v>50</v>
      </c>
      <c r="H63" s="51"/>
      <c r="I63" s="51"/>
      <c r="J63" s="51"/>
      <c r="K63" s="27">
        <f t="shared" si="8"/>
        <v>0</v>
      </c>
      <c r="L63" s="93">
        <f t="shared" si="8"/>
        <v>10</v>
      </c>
      <c r="M63" s="93">
        <f t="shared" si="2"/>
        <v>10</v>
      </c>
    </row>
    <row r="64" spans="1:13" ht="78.75" customHeight="1">
      <c r="A64" s="65"/>
      <c r="B64" s="92" t="s">
        <v>180</v>
      </c>
      <c r="C64" s="26" t="s">
        <v>52</v>
      </c>
      <c r="D64" s="26" t="s">
        <v>1</v>
      </c>
      <c r="E64" s="26" t="s">
        <v>205</v>
      </c>
      <c r="F64" s="26" t="s">
        <v>127</v>
      </c>
      <c r="G64" s="26" t="s">
        <v>50</v>
      </c>
      <c r="H64" s="51"/>
      <c r="I64" s="51"/>
      <c r="J64" s="51"/>
      <c r="K64" s="27">
        <f t="shared" si="8"/>
        <v>0</v>
      </c>
      <c r="L64" s="93">
        <f t="shared" si="8"/>
        <v>10</v>
      </c>
      <c r="M64" s="93">
        <f t="shared" si="2"/>
        <v>10</v>
      </c>
    </row>
    <row r="65" spans="1:13" ht="44.25" customHeight="1">
      <c r="A65" s="65"/>
      <c r="B65" s="92" t="s">
        <v>249</v>
      </c>
      <c r="C65" s="26" t="s">
        <v>52</v>
      </c>
      <c r="D65" s="26" t="s">
        <v>1</v>
      </c>
      <c r="E65" s="26" t="s">
        <v>205</v>
      </c>
      <c r="F65" s="26" t="s">
        <v>253</v>
      </c>
      <c r="G65" s="26" t="s">
        <v>50</v>
      </c>
      <c r="H65" s="51"/>
      <c r="I65" s="51"/>
      <c r="J65" s="51"/>
      <c r="K65" s="27">
        <f t="shared" si="8"/>
        <v>0</v>
      </c>
      <c r="L65" s="93">
        <f t="shared" si="8"/>
        <v>10</v>
      </c>
      <c r="M65" s="93">
        <f t="shared" si="2"/>
        <v>10</v>
      </c>
    </row>
    <row r="66" spans="1:13" ht="41.25" customHeight="1">
      <c r="A66" s="65"/>
      <c r="B66" s="92" t="s">
        <v>61</v>
      </c>
      <c r="C66" s="26" t="s">
        <v>52</v>
      </c>
      <c r="D66" s="26" t="s">
        <v>1</v>
      </c>
      <c r="E66" s="26" t="s">
        <v>205</v>
      </c>
      <c r="F66" s="26" t="s">
        <v>253</v>
      </c>
      <c r="G66" s="26" t="s">
        <v>4</v>
      </c>
      <c r="H66" s="51"/>
      <c r="I66" s="51"/>
      <c r="J66" s="51"/>
      <c r="K66" s="27">
        <v>0</v>
      </c>
      <c r="L66" s="93">
        <v>10</v>
      </c>
      <c r="M66" s="93">
        <f t="shared" si="2"/>
        <v>10</v>
      </c>
    </row>
    <row r="67" spans="1:13" ht="32.25" customHeight="1">
      <c r="A67" s="65"/>
      <c r="B67" s="90" t="s">
        <v>254</v>
      </c>
      <c r="C67" s="52" t="s">
        <v>52</v>
      </c>
      <c r="D67" s="52" t="s">
        <v>1</v>
      </c>
      <c r="E67" s="52" t="s">
        <v>92</v>
      </c>
      <c r="F67" s="52" t="s">
        <v>106</v>
      </c>
      <c r="G67" s="52" t="s">
        <v>50</v>
      </c>
      <c r="H67" s="51" t="e">
        <f aca="true" t="shared" si="9" ref="H67:K68">H68</f>
        <v>#REF!</v>
      </c>
      <c r="I67" s="51">
        <f aca="true" t="shared" si="10" ref="I67:J69">I68</f>
        <v>51.44</v>
      </c>
      <c r="J67" s="51">
        <f t="shared" si="10"/>
        <v>4.56</v>
      </c>
      <c r="K67" s="51">
        <f t="shared" si="9"/>
        <v>56</v>
      </c>
      <c r="L67" s="79">
        <f>L68</f>
        <v>0</v>
      </c>
      <c r="M67" s="79">
        <f t="shared" si="2"/>
        <v>56</v>
      </c>
    </row>
    <row r="68" spans="1:13" ht="54" customHeight="1">
      <c r="A68" s="65"/>
      <c r="B68" s="92" t="s">
        <v>176</v>
      </c>
      <c r="C68" s="26" t="s">
        <v>52</v>
      </c>
      <c r="D68" s="26" t="s">
        <v>1</v>
      </c>
      <c r="E68" s="26" t="s">
        <v>92</v>
      </c>
      <c r="F68" s="26" t="s">
        <v>109</v>
      </c>
      <c r="G68" s="26" t="s">
        <v>50</v>
      </c>
      <c r="H68" s="27" t="e">
        <f t="shared" si="9"/>
        <v>#REF!</v>
      </c>
      <c r="I68" s="27">
        <f t="shared" si="10"/>
        <v>51.44</v>
      </c>
      <c r="J68" s="27">
        <f t="shared" si="10"/>
        <v>4.56</v>
      </c>
      <c r="K68" s="27">
        <f t="shared" si="9"/>
        <v>56</v>
      </c>
      <c r="L68" s="93">
        <f>L69</f>
        <v>0</v>
      </c>
      <c r="M68" s="93">
        <f t="shared" si="2"/>
        <v>56</v>
      </c>
    </row>
    <row r="69" spans="1:13" ht="93.75" customHeight="1">
      <c r="A69" s="65"/>
      <c r="B69" s="92" t="s">
        <v>175</v>
      </c>
      <c r="C69" s="26" t="s">
        <v>52</v>
      </c>
      <c r="D69" s="26" t="s">
        <v>1</v>
      </c>
      <c r="E69" s="26" t="s">
        <v>92</v>
      </c>
      <c r="F69" s="26" t="s">
        <v>120</v>
      </c>
      <c r="G69" s="26" t="s">
        <v>50</v>
      </c>
      <c r="H69" s="27" t="e">
        <f>H70+#REF!</f>
        <v>#REF!</v>
      </c>
      <c r="I69" s="27">
        <f t="shared" si="10"/>
        <v>51.44</v>
      </c>
      <c r="J69" s="27">
        <f t="shared" si="10"/>
        <v>4.56</v>
      </c>
      <c r="K69" s="27">
        <f>K70</f>
        <v>56</v>
      </c>
      <c r="L69" s="93">
        <f>L70</f>
        <v>0</v>
      </c>
      <c r="M69" s="93">
        <f t="shared" si="2"/>
        <v>56</v>
      </c>
    </row>
    <row r="70" spans="1:13" ht="57.75" customHeight="1">
      <c r="A70" s="65"/>
      <c r="B70" s="92" t="s">
        <v>61</v>
      </c>
      <c r="C70" s="26" t="s">
        <v>52</v>
      </c>
      <c r="D70" s="26" t="s">
        <v>1</v>
      </c>
      <c r="E70" s="26" t="s">
        <v>92</v>
      </c>
      <c r="F70" s="26" t="s">
        <v>120</v>
      </c>
      <c r="G70" s="26" t="s">
        <v>4</v>
      </c>
      <c r="H70" s="27">
        <v>5.64</v>
      </c>
      <c r="I70" s="27">
        <v>51.44</v>
      </c>
      <c r="J70" s="27">
        <v>4.56</v>
      </c>
      <c r="K70" s="27">
        <v>56</v>
      </c>
      <c r="L70" s="93">
        <v>0</v>
      </c>
      <c r="M70" s="93">
        <f t="shared" si="2"/>
        <v>56</v>
      </c>
    </row>
    <row r="71" spans="1:13" ht="24.75" customHeight="1" hidden="1">
      <c r="A71" s="65"/>
      <c r="B71" s="95" t="s">
        <v>128</v>
      </c>
      <c r="C71" s="52" t="s">
        <v>52</v>
      </c>
      <c r="D71" s="52" t="s">
        <v>11</v>
      </c>
      <c r="E71" s="52"/>
      <c r="F71" s="52"/>
      <c r="G71" s="52"/>
      <c r="H71" s="51">
        <f>H72</f>
        <v>0</v>
      </c>
      <c r="I71" s="51"/>
      <c r="J71" s="27">
        <f t="shared" si="4"/>
        <v>60</v>
      </c>
      <c r="K71" s="51">
        <f>K72</f>
        <v>60</v>
      </c>
      <c r="L71" s="93"/>
      <c r="M71" s="93">
        <f t="shared" si="2"/>
        <v>60</v>
      </c>
    </row>
    <row r="72" spans="1:13" ht="48" customHeight="1" hidden="1">
      <c r="A72" s="65"/>
      <c r="B72" s="92" t="s">
        <v>178</v>
      </c>
      <c r="C72" s="26" t="s">
        <v>52</v>
      </c>
      <c r="D72" s="26" t="s">
        <v>11</v>
      </c>
      <c r="E72" s="26" t="s">
        <v>9</v>
      </c>
      <c r="F72" s="26" t="s">
        <v>106</v>
      </c>
      <c r="G72" s="26" t="s">
        <v>50</v>
      </c>
      <c r="H72" s="27">
        <f>H74</f>
        <v>0</v>
      </c>
      <c r="I72" s="27"/>
      <c r="J72" s="27">
        <f t="shared" si="4"/>
        <v>60</v>
      </c>
      <c r="K72" s="27">
        <f>K74</f>
        <v>60</v>
      </c>
      <c r="L72" s="93"/>
      <c r="M72" s="93">
        <f t="shared" si="2"/>
        <v>60</v>
      </c>
    </row>
    <row r="73" spans="1:13" ht="24.75" customHeight="1">
      <c r="A73" s="65"/>
      <c r="B73" s="95" t="s">
        <v>128</v>
      </c>
      <c r="C73" s="52" t="s">
        <v>52</v>
      </c>
      <c r="D73" s="52" t="s">
        <v>11</v>
      </c>
      <c r="E73" s="26"/>
      <c r="F73" s="26"/>
      <c r="G73" s="26"/>
      <c r="H73" s="27"/>
      <c r="I73" s="27"/>
      <c r="J73" s="51">
        <f>J74</f>
        <v>60</v>
      </c>
      <c r="K73" s="51">
        <f>K74</f>
        <v>60</v>
      </c>
      <c r="L73" s="79">
        <f>L74</f>
        <v>0</v>
      </c>
      <c r="M73" s="79">
        <f t="shared" si="2"/>
        <v>60</v>
      </c>
    </row>
    <row r="74" spans="1:13" ht="30" customHeight="1">
      <c r="A74" s="65"/>
      <c r="B74" s="92" t="s">
        <v>179</v>
      </c>
      <c r="C74" s="26" t="s">
        <v>52</v>
      </c>
      <c r="D74" s="26" t="s">
        <v>11</v>
      </c>
      <c r="E74" s="26" t="s">
        <v>9</v>
      </c>
      <c r="F74" s="26" t="s">
        <v>126</v>
      </c>
      <c r="G74" s="26" t="s">
        <v>50</v>
      </c>
      <c r="H74" s="27">
        <f>H75</f>
        <v>0</v>
      </c>
      <c r="I74" s="27"/>
      <c r="J74" s="27">
        <f t="shared" si="4"/>
        <v>60</v>
      </c>
      <c r="K74" s="27">
        <f>K75</f>
        <v>60</v>
      </c>
      <c r="L74" s="93">
        <f>L75</f>
        <v>0</v>
      </c>
      <c r="M74" s="93">
        <f t="shared" si="2"/>
        <v>60</v>
      </c>
    </row>
    <row r="75" spans="1:13" ht="30" customHeight="1">
      <c r="A75" s="65"/>
      <c r="B75" s="92" t="s">
        <v>180</v>
      </c>
      <c r="C75" s="26" t="s">
        <v>52</v>
      </c>
      <c r="D75" s="26" t="s">
        <v>11</v>
      </c>
      <c r="E75" s="26" t="s">
        <v>9</v>
      </c>
      <c r="F75" s="26" t="s">
        <v>127</v>
      </c>
      <c r="G75" s="26" t="s">
        <v>50</v>
      </c>
      <c r="H75" s="27">
        <f>H76</f>
        <v>0</v>
      </c>
      <c r="I75" s="27"/>
      <c r="J75" s="27">
        <f t="shared" si="4"/>
        <v>60</v>
      </c>
      <c r="K75" s="27">
        <f>K76</f>
        <v>60</v>
      </c>
      <c r="L75" s="93">
        <f>L76</f>
        <v>0</v>
      </c>
      <c r="M75" s="93">
        <f aca="true" t="shared" si="11" ref="M75:M118">K75+L75</f>
        <v>60</v>
      </c>
    </row>
    <row r="76" spans="1:13" ht="52.5" customHeight="1">
      <c r="A76" s="65"/>
      <c r="B76" s="92" t="s">
        <v>61</v>
      </c>
      <c r="C76" s="26" t="s">
        <v>52</v>
      </c>
      <c r="D76" s="26" t="s">
        <v>11</v>
      </c>
      <c r="E76" s="26" t="s">
        <v>9</v>
      </c>
      <c r="F76" s="26" t="s">
        <v>127</v>
      </c>
      <c r="G76" s="26" t="s">
        <v>4</v>
      </c>
      <c r="H76" s="27">
        <v>0</v>
      </c>
      <c r="I76" s="27"/>
      <c r="J76" s="27">
        <f t="shared" si="4"/>
        <v>60</v>
      </c>
      <c r="K76" s="27">
        <v>60</v>
      </c>
      <c r="L76" s="93">
        <v>0</v>
      </c>
      <c r="M76" s="93">
        <f t="shared" si="11"/>
        <v>60</v>
      </c>
    </row>
    <row r="77" spans="1:13" ht="29.25" customHeight="1">
      <c r="A77" s="65"/>
      <c r="B77" s="95" t="s">
        <v>23</v>
      </c>
      <c r="C77" s="52" t="s">
        <v>52</v>
      </c>
      <c r="D77" s="52" t="s">
        <v>10</v>
      </c>
      <c r="E77" s="26"/>
      <c r="F77" s="26"/>
      <c r="G77" s="52"/>
      <c r="H77" s="51" t="e">
        <f aca="true" t="shared" si="12" ref="H77:K78">H78</f>
        <v>#REF!</v>
      </c>
      <c r="I77" s="51" t="e">
        <f t="shared" si="12"/>
        <v>#REF!</v>
      </c>
      <c r="J77" s="51">
        <f t="shared" si="12"/>
        <v>10</v>
      </c>
      <c r="K77" s="51">
        <f t="shared" si="12"/>
        <v>30</v>
      </c>
      <c r="L77" s="79">
        <f>L78</f>
        <v>0</v>
      </c>
      <c r="M77" s="79">
        <f t="shared" si="11"/>
        <v>30</v>
      </c>
    </row>
    <row r="78" spans="1:13" ht="32.25" customHeight="1">
      <c r="A78" s="65"/>
      <c r="B78" s="92" t="s">
        <v>170</v>
      </c>
      <c r="C78" s="26" t="s">
        <v>52</v>
      </c>
      <c r="D78" s="26" t="s">
        <v>10</v>
      </c>
      <c r="E78" s="26" t="s">
        <v>10</v>
      </c>
      <c r="F78" s="26" t="s">
        <v>106</v>
      </c>
      <c r="G78" s="98" t="s">
        <v>50</v>
      </c>
      <c r="H78" s="99" t="e">
        <f t="shared" si="12"/>
        <v>#REF!</v>
      </c>
      <c r="I78" s="99" t="e">
        <f t="shared" si="12"/>
        <v>#REF!</v>
      </c>
      <c r="J78" s="27">
        <f t="shared" si="12"/>
        <v>10</v>
      </c>
      <c r="K78" s="99">
        <f t="shared" si="12"/>
        <v>30</v>
      </c>
      <c r="L78" s="93">
        <f>L79</f>
        <v>0</v>
      </c>
      <c r="M78" s="93">
        <f t="shared" si="11"/>
        <v>30</v>
      </c>
    </row>
    <row r="79" spans="1:13" ht="47.25" customHeight="1">
      <c r="A79" s="65"/>
      <c r="B79" s="97" t="s">
        <v>171</v>
      </c>
      <c r="C79" s="26" t="s">
        <v>52</v>
      </c>
      <c r="D79" s="26" t="s">
        <v>10</v>
      </c>
      <c r="E79" s="26" t="s">
        <v>10</v>
      </c>
      <c r="F79" s="26" t="s">
        <v>102</v>
      </c>
      <c r="G79" s="26" t="s">
        <v>50</v>
      </c>
      <c r="H79" s="27" t="e">
        <f>#REF!</f>
        <v>#REF!</v>
      </c>
      <c r="I79" s="27" t="e">
        <f>#REF!</f>
        <v>#REF!</v>
      </c>
      <c r="J79" s="27">
        <f>J80</f>
        <v>10</v>
      </c>
      <c r="K79" s="27">
        <f>K80</f>
        <v>30</v>
      </c>
      <c r="L79" s="93">
        <f>L80</f>
        <v>0</v>
      </c>
      <c r="M79" s="93">
        <f t="shared" si="11"/>
        <v>30</v>
      </c>
    </row>
    <row r="80" spans="1:13" ht="63.75" customHeight="1">
      <c r="A80" s="65"/>
      <c r="B80" s="29" t="s">
        <v>61</v>
      </c>
      <c r="C80" s="26" t="s">
        <v>52</v>
      </c>
      <c r="D80" s="26" t="s">
        <v>10</v>
      </c>
      <c r="E80" s="26" t="s">
        <v>10</v>
      </c>
      <c r="F80" s="26" t="s">
        <v>103</v>
      </c>
      <c r="G80" s="26" t="s">
        <v>4</v>
      </c>
      <c r="H80" s="93"/>
      <c r="I80" s="93">
        <v>10</v>
      </c>
      <c r="J80" s="27">
        <v>10</v>
      </c>
      <c r="K80" s="99">
        <v>30</v>
      </c>
      <c r="L80" s="93">
        <v>0</v>
      </c>
      <c r="M80" s="93">
        <f t="shared" si="11"/>
        <v>30</v>
      </c>
    </row>
    <row r="81" spans="1:13" ht="48" customHeight="1">
      <c r="A81" s="65"/>
      <c r="B81" s="95" t="s">
        <v>124</v>
      </c>
      <c r="C81" s="52" t="s">
        <v>52</v>
      </c>
      <c r="D81" s="52" t="s">
        <v>12</v>
      </c>
      <c r="E81" s="52"/>
      <c r="F81" s="52"/>
      <c r="G81" s="100"/>
      <c r="H81" s="101">
        <f aca="true" t="shared" si="13" ref="H81:K82">H82</f>
        <v>70.06</v>
      </c>
      <c r="I81" s="101">
        <f t="shared" si="13"/>
        <v>364.58</v>
      </c>
      <c r="J81" s="51">
        <f t="shared" si="13"/>
        <v>322.86</v>
      </c>
      <c r="K81" s="101">
        <f t="shared" si="13"/>
        <v>987.47</v>
      </c>
      <c r="L81" s="79">
        <f>L82</f>
        <v>146.84</v>
      </c>
      <c r="M81" s="79">
        <f t="shared" si="11"/>
        <v>1134.31</v>
      </c>
    </row>
    <row r="82" spans="1:13" ht="48" customHeight="1">
      <c r="A82" s="65"/>
      <c r="B82" s="92" t="s">
        <v>170</v>
      </c>
      <c r="C82" s="26" t="s">
        <v>52</v>
      </c>
      <c r="D82" s="26" t="s">
        <v>12</v>
      </c>
      <c r="E82" s="26" t="s">
        <v>0</v>
      </c>
      <c r="F82" s="26" t="s">
        <v>106</v>
      </c>
      <c r="G82" s="98" t="s">
        <v>50</v>
      </c>
      <c r="H82" s="99">
        <f t="shared" si="13"/>
        <v>70.06</v>
      </c>
      <c r="I82" s="99">
        <f t="shared" si="13"/>
        <v>364.58</v>
      </c>
      <c r="J82" s="27">
        <f t="shared" si="13"/>
        <v>322.86</v>
      </c>
      <c r="K82" s="99">
        <f t="shared" si="13"/>
        <v>987.47</v>
      </c>
      <c r="L82" s="93">
        <f>L83</f>
        <v>146.84</v>
      </c>
      <c r="M82" s="93">
        <f t="shared" si="11"/>
        <v>1134.31</v>
      </c>
    </row>
    <row r="83" spans="1:13" ht="48" customHeight="1">
      <c r="A83" s="65"/>
      <c r="B83" s="92" t="s">
        <v>173</v>
      </c>
      <c r="C83" s="26" t="s">
        <v>52</v>
      </c>
      <c r="D83" s="26" t="s">
        <v>12</v>
      </c>
      <c r="E83" s="26" t="s">
        <v>0</v>
      </c>
      <c r="F83" s="26" t="s">
        <v>104</v>
      </c>
      <c r="G83" s="26" t="s">
        <v>50</v>
      </c>
      <c r="H83" s="99">
        <f>H84+H86+H87+H88+H89</f>
        <v>70.06</v>
      </c>
      <c r="I83" s="99">
        <f>I84+I86+I87+I88+I89</f>
        <v>364.58</v>
      </c>
      <c r="J83" s="27">
        <f>J84+J85+J86+J87+J88+J89</f>
        <v>322.86</v>
      </c>
      <c r="K83" s="99">
        <f>K84+K86+K87+K88+K89+K85</f>
        <v>987.47</v>
      </c>
      <c r="L83" s="99">
        <f>L84+L86+L87+L88+L89+L85</f>
        <v>146.84</v>
      </c>
      <c r="M83" s="93">
        <f t="shared" si="11"/>
        <v>1134.31</v>
      </c>
    </row>
    <row r="84" spans="1:13" ht="27" customHeight="1">
      <c r="A84" s="65"/>
      <c r="B84" s="96" t="s">
        <v>61</v>
      </c>
      <c r="C84" s="26" t="s">
        <v>52</v>
      </c>
      <c r="D84" s="26" t="s">
        <v>12</v>
      </c>
      <c r="E84" s="26" t="s">
        <v>0</v>
      </c>
      <c r="F84" s="26" t="s">
        <v>104</v>
      </c>
      <c r="G84" s="26" t="s">
        <v>4</v>
      </c>
      <c r="H84" s="27">
        <v>64.44</v>
      </c>
      <c r="I84" s="27">
        <v>324.58</v>
      </c>
      <c r="J84" s="27">
        <v>172.86</v>
      </c>
      <c r="K84" s="27">
        <v>797.47</v>
      </c>
      <c r="L84" s="93">
        <v>146.84</v>
      </c>
      <c r="M84" s="93">
        <f t="shared" si="11"/>
        <v>944.3100000000001</v>
      </c>
    </row>
    <row r="85" spans="1:13" ht="27" customHeight="1">
      <c r="A85" s="65"/>
      <c r="B85" s="82" t="s">
        <v>231</v>
      </c>
      <c r="C85" s="26" t="s">
        <v>52</v>
      </c>
      <c r="D85" s="26" t="s">
        <v>12</v>
      </c>
      <c r="E85" s="26" t="s">
        <v>0</v>
      </c>
      <c r="F85" s="26" t="s">
        <v>104</v>
      </c>
      <c r="G85" s="26" t="s">
        <v>230</v>
      </c>
      <c r="H85" s="27"/>
      <c r="I85" s="27"/>
      <c r="J85" s="27">
        <v>95</v>
      </c>
      <c r="K85" s="27">
        <v>95</v>
      </c>
      <c r="L85" s="93">
        <v>0</v>
      </c>
      <c r="M85" s="93">
        <f t="shared" si="11"/>
        <v>95</v>
      </c>
    </row>
    <row r="86" spans="1:13" ht="49.5" customHeight="1">
      <c r="A86" s="65"/>
      <c r="B86" s="92" t="s">
        <v>125</v>
      </c>
      <c r="C86" s="26" t="s">
        <v>52</v>
      </c>
      <c r="D86" s="26" t="s">
        <v>12</v>
      </c>
      <c r="E86" s="26" t="s">
        <v>0</v>
      </c>
      <c r="F86" s="26" t="s">
        <v>104</v>
      </c>
      <c r="G86" s="26" t="s">
        <v>66</v>
      </c>
      <c r="H86" s="27">
        <v>0</v>
      </c>
      <c r="I86" s="27">
        <v>10</v>
      </c>
      <c r="J86" s="27">
        <f t="shared" si="4"/>
        <v>0</v>
      </c>
      <c r="K86" s="27">
        <v>10</v>
      </c>
      <c r="L86" s="93">
        <v>0</v>
      </c>
      <c r="M86" s="93">
        <f t="shared" si="11"/>
        <v>10</v>
      </c>
    </row>
    <row r="87" spans="1:13" ht="60.75" customHeight="1">
      <c r="A87" s="65"/>
      <c r="B87" s="92" t="s">
        <v>62</v>
      </c>
      <c r="C87" s="26" t="s">
        <v>52</v>
      </c>
      <c r="D87" s="26" t="s">
        <v>12</v>
      </c>
      <c r="E87" s="26" t="s">
        <v>0</v>
      </c>
      <c r="F87" s="26" t="s">
        <v>104</v>
      </c>
      <c r="G87" s="26" t="s">
        <v>5</v>
      </c>
      <c r="H87" s="27">
        <v>4.5</v>
      </c>
      <c r="I87" s="27">
        <v>10</v>
      </c>
      <c r="J87" s="27">
        <f t="shared" si="4"/>
        <v>55</v>
      </c>
      <c r="K87" s="27">
        <v>65</v>
      </c>
      <c r="L87" s="93">
        <v>0</v>
      </c>
      <c r="M87" s="93">
        <f t="shared" si="11"/>
        <v>65</v>
      </c>
    </row>
    <row r="88" spans="1:13" ht="47.25" customHeight="1">
      <c r="A88" s="65"/>
      <c r="B88" s="92" t="s">
        <v>63</v>
      </c>
      <c r="C88" s="26" t="s">
        <v>52</v>
      </c>
      <c r="D88" s="26" t="s">
        <v>12</v>
      </c>
      <c r="E88" s="26" t="s">
        <v>0</v>
      </c>
      <c r="F88" s="26" t="s">
        <v>104</v>
      </c>
      <c r="G88" s="26" t="s">
        <v>54</v>
      </c>
      <c r="H88" s="27">
        <v>0</v>
      </c>
      <c r="I88" s="27">
        <v>10</v>
      </c>
      <c r="J88" s="27">
        <f t="shared" si="4"/>
        <v>0</v>
      </c>
      <c r="K88" s="27">
        <v>10</v>
      </c>
      <c r="L88" s="93">
        <v>0</v>
      </c>
      <c r="M88" s="93">
        <f t="shared" si="11"/>
        <v>10</v>
      </c>
    </row>
    <row r="89" spans="1:13" ht="31.5" customHeight="1">
      <c r="A89" s="65"/>
      <c r="B89" s="92" t="s">
        <v>130</v>
      </c>
      <c r="C89" s="26" t="s">
        <v>52</v>
      </c>
      <c r="D89" s="26" t="s">
        <v>12</v>
      </c>
      <c r="E89" s="26" t="s">
        <v>0</v>
      </c>
      <c r="F89" s="26" t="s">
        <v>104</v>
      </c>
      <c r="G89" s="26" t="s">
        <v>131</v>
      </c>
      <c r="H89" s="27">
        <v>1.12</v>
      </c>
      <c r="I89" s="27">
        <v>10</v>
      </c>
      <c r="J89" s="27">
        <f t="shared" si="4"/>
        <v>0</v>
      </c>
      <c r="K89" s="27">
        <v>10</v>
      </c>
      <c r="L89" s="93">
        <v>0</v>
      </c>
      <c r="M89" s="93">
        <f t="shared" si="11"/>
        <v>10</v>
      </c>
    </row>
    <row r="90" spans="1:13" ht="31.5" customHeight="1" hidden="1">
      <c r="A90" s="65"/>
      <c r="B90" s="56" t="s">
        <v>225</v>
      </c>
      <c r="C90" s="52" t="s">
        <v>52</v>
      </c>
      <c r="D90" s="52" t="s">
        <v>6</v>
      </c>
      <c r="E90" s="52" t="s">
        <v>0</v>
      </c>
      <c r="F90" s="26"/>
      <c r="G90" s="26"/>
      <c r="H90" s="27"/>
      <c r="I90" s="51"/>
      <c r="J90" s="51">
        <f>J91</f>
        <v>0</v>
      </c>
      <c r="K90" s="51">
        <f>K91</f>
        <v>0</v>
      </c>
      <c r="L90" s="93"/>
      <c r="M90" s="93">
        <f t="shared" si="11"/>
        <v>0</v>
      </c>
    </row>
    <row r="91" spans="1:13" ht="21" customHeight="1" hidden="1">
      <c r="A91" s="65"/>
      <c r="B91" s="92" t="s">
        <v>171</v>
      </c>
      <c r="C91" s="26" t="s">
        <v>52</v>
      </c>
      <c r="D91" s="26" t="s">
        <v>6</v>
      </c>
      <c r="E91" s="26" t="s">
        <v>0</v>
      </c>
      <c r="F91" s="26" t="s">
        <v>98</v>
      </c>
      <c r="G91" s="26" t="s">
        <v>50</v>
      </c>
      <c r="H91" s="27"/>
      <c r="I91" s="27"/>
      <c r="J91" s="27">
        <f>J92</f>
        <v>0</v>
      </c>
      <c r="K91" s="27">
        <f>K92</f>
        <v>0</v>
      </c>
      <c r="L91" s="93"/>
      <c r="M91" s="93">
        <f t="shared" si="11"/>
        <v>0</v>
      </c>
    </row>
    <row r="92" spans="1:13" ht="26.25" customHeight="1" hidden="1">
      <c r="A92" s="65"/>
      <c r="B92" s="96" t="s">
        <v>61</v>
      </c>
      <c r="C92" s="26" t="s">
        <v>52</v>
      </c>
      <c r="D92" s="26" t="s">
        <v>6</v>
      </c>
      <c r="E92" s="26" t="s">
        <v>0</v>
      </c>
      <c r="F92" s="26" t="s">
        <v>98</v>
      </c>
      <c r="G92" s="26" t="s">
        <v>4</v>
      </c>
      <c r="H92" s="27"/>
      <c r="I92" s="27">
        <v>0</v>
      </c>
      <c r="J92" s="27">
        <f>K92-I92</f>
        <v>0</v>
      </c>
      <c r="K92" s="27">
        <v>0</v>
      </c>
      <c r="L92" s="93"/>
      <c r="M92" s="93">
        <f t="shared" si="11"/>
        <v>0</v>
      </c>
    </row>
    <row r="93" spans="1:13" ht="26.25" customHeight="1">
      <c r="A93" s="65"/>
      <c r="B93" s="95" t="s">
        <v>154</v>
      </c>
      <c r="C93" s="52" t="s">
        <v>52</v>
      </c>
      <c r="D93" s="52" t="s">
        <v>157</v>
      </c>
      <c r="E93" s="52" t="s">
        <v>0</v>
      </c>
      <c r="F93" s="52"/>
      <c r="G93" s="52"/>
      <c r="H93" s="51">
        <f aca="true" t="shared" si="14" ref="H93:K94">H94</f>
        <v>9</v>
      </c>
      <c r="I93" s="51">
        <f t="shared" si="14"/>
        <v>36</v>
      </c>
      <c r="J93" s="51">
        <f t="shared" si="14"/>
        <v>-36</v>
      </c>
      <c r="K93" s="51">
        <f t="shared" si="14"/>
        <v>36</v>
      </c>
      <c r="L93" s="79">
        <f>L94</f>
        <v>0</v>
      </c>
      <c r="M93" s="79">
        <f>K93+L93</f>
        <v>36</v>
      </c>
    </row>
    <row r="94" spans="1:13" ht="33.75" customHeight="1">
      <c r="A94" s="65"/>
      <c r="B94" s="92" t="s">
        <v>56</v>
      </c>
      <c r="C94" s="26" t="s">
        <v>52</v>
      </c>
      <c r="D94" s="26" t="s">
        <v>157</v>
      </c>
      <c r="E94" s="26" t="s">
        <v>0</v>
      </c>
      <c r="F94" s="26" t="s">
        <v>156</v>
      </c>
      <c r="G94" s="26" t="s">
        <v>50</v>
      </c>
      <c r="H94" s="27">
        <f t="shared" si="14"/>
        <v>9</v>
      </c>
      <c r="I94" s="27">
        <f t="shared" si="14"/>
        <v>36</v>
      </c>
      <c r="J94" s="27">
        <f t="shared" si="14"/>
        <v>-36</v>
      </c>
      <c r="K94" s="27">
        <f t="shared" si="14"/>
        <v>36</v>
      </c>
      <c r="L94" s="93">
        <f>L95</f>
        <v>0</v>
      </c>
      <c r="M94" s="79">
        <f>K94+L94</f>
        <v>36</v>
      </c>
    </row>
    <row r="95" spans="1:13" ht="26.25" customHeight="1">
      <c r="A95" s="65"/>
      <c r="B95" s="92" t="s">
        <v>155</v>
      </c>
      <c r="C95" s="26" t="s">
        <v>52</v>
      </c>
      <c r="D95" s="26" t="s">
        <v>157</v>
      </c>
      <c r="E95" s="26" t="s">
        <v>0</v>
      </c>
      <c r="F95" s="26" t="s">
        <v>156</v>
      </c>
      <c r="G95" s="26" t="s">
        <v>158</v>
      </c>
      <c r="H95" s="27">
        <v>9</v>
      </c>
      <c r="I95" s="27">
        <v>36</v>
      </c>
      <c r="J95" s="27">
        <v>-36</v>
      </c>
      <c r="K95" s="27">
        <v>36</v>
      </c>
      <c r="L95" s="93">
        <v>0</v>
      </c>
      <c r="M95" s="79">
        <f>K95+L95</f>
        <v>36</v>
      </c>
    </row>
    <row r="96" spans="1:13" ht="26.25" customHeight="1">
      <c r="A96" s="65"/>
      <c r="B96" s="95" t="s">
        <v>46</v>
      </c>
      <c r="C96" s="52" t="s">
        <v>52</v>
      </c>
      <c r="D96" s="52" t="s">
        <v>6</v>
      </c>
      <c r="E96" s="52" t="s">
        <v>11</v>
      </c>
      <c r="F96" s="52"/>
      <c r="G96" s="52"/>
      <c r="H96" s="51" t="e">
        <f aca="true" t="shared" si="15" ref="H96:K97">H97</f>
        <v>#REF!</v>
      </c>
      <c r="I96" s="51">
        <f t="shared" si="15"/>
        <v>2306.5699999999997</v>
      </c>
      <c r="J96" s="51">
        <f t="shared" si="15"/>
        <v>508.49999999999994</v>
      </c>
      <c r="K96" s="51">
        <f t="shared" si="15"/>
        <v>1577.7400000000002</v>
      </c>
      <c r="L96" s="79">
        <f>L97</f>
        <v>275.94</v>
      </c>
      <c r="M96" s="79">
        <f t="shared" si="11"/>
        <v>1853.6800000000003</v>
      </c>
    </row>
    <row r="97" spans="1:13" ht="39" customHeight="1">
      <c r="A97" s="65"/>
      <c r="B97" s="96" t="s">
        <v>168</v>
      </c>
      <c r="C97" s="26" t="s">
        <v>52</v>
      </c>
      <c r="D97" s="26" t="s">
        <v>6</v>
      </c>
      <c r="E97" s="26" t="s">
        <v>11</v>
      </c>
      <c r="F97" s="26" t="s">
        <v>106</v>
      </c>
      <c r="G97" s="26" t="s">
        <v>50</v>
      </c>
      <c r="H97" s="27" t="e">
        <f t="shared" si="15"/>
        <v>#REF!</v>
      </c>
      <c r="I97" s="27">
        <f t="shared" si="15"/>
        <v>2306.5699999999997</v>
      </c>
      <c r="J97" s="27">
        <f t="shared" si="15"/>
        <v>508.49999999999994</v>
      </c>
      <c r="K97" s="27">
        <f t="shared" si="15"/>
        <v>1577.7400000000002</v>
      </c>
      <c r="L97" s="93">
        <f>L98</f>
        <v>275.94</v>
      </c>
      <c r="M97" s="93">
        <f t="shared" si="11"/>
        <v>1853.6800000000003</v>
      </c>
    </row>
    <row r="98" spans="1:13" ht="35.25" customHeight="1">
      <c r="A98" s="65"/>
      <c r="B98" s="92" t="s">
        <v>171</v>
      </c>
      <c r="C98" s="26" t="s">
        <v>52</v>
      </c>
      <c r="D98" s="26" t="s">
        <v>6</v>
      </c>
      <c r="E98" s="26" t="s">
        <v>11</v>
      </c>
      <c r="F98" s="26" t="s">
        <v>102</v>
      </c>
      <c r="G98" s="26" t="s">
        <v>50</v>
      </c>
      <c r="H98" s="27" t="e">
        <f>H99+H104+#REF!</f>
        <v>#REF!</v>
      </c>
      <c r="I98" s="27">
        <f>I99+I104</f>
        <v>2306.5699999999997</v>
      </c>
      <c r="J98" s="27">
        <f>J99+J104+J109</f>
        <v>508.49999999999994</v>
      </c>
      <c r="K98" s="27">
        <f>K99+K104+K109</f>
        <v>1577.7400000000002</v>
      </c>
      <c r="L98" s="27">
        <f>L99+L104+L109</f>
        <v>275.94</v>
      </c>
      <c r="M98" s="93">
        <f t="shared" si="11"/>
        <v>1853.6800000000003</v>
      </c>
    </row>
    <row r="99" spans="1:13" ht="36.75" customHeight="1">
      <c r="A99" s="65"/>
      <c r="B99" s="92" t="s">
        <v>174</v>
      </c>
      <c r="C99" s="26" t="s">
        <v>52</v>
      </c>
      <c r="D99" s="26" t="s">
        <v>6</v>
      </c>
      <c r="E99" s="26" t="s">
        <v>11</v>
      </c>
      <c r="F99" s="26" t="s">
        <v>104</v>
      </c>
      <c r="G99" s="26" t="s">
        <v>50</v>
      </c>
      <c r="H99" s="27" t="e">
        <f>H100+H101+#REF!+H102+H103</f>
        <v>#REF!</v>
      </c>
      <c r="I99" s="27">
        <f>I100+I101+I102+I103</f>
        <v>1237</v>
      </c>
      <c r="J99" s="27">
        <f>J100+J101</f>
        <v>367.91999999999996</v>
      </c>
      <c r="K99" s="27">
        <f>K100+K101+K102+K103</f>
        <v>774.35</v>
      </c>
      <c r="L99" s="27">
        <f>L100+L101+L102+L103</f>
        <v>277.96999999999997</v>
      </c>
      <c r="M99" s="93">
        <f t="shared" si="11"/>
        <v>1052.32</v>
      </c>
    </row>
    <row r="100" spans="1:13" ht="60" customHeight="1">
      <c r="A100" s="65"/>
      <c r="B100" s="92" t="s">
        <v>58</v>
      </c>
      <c r="C100" s="26" t="s">
        <v>52</v>
      </c>
      <c r="D100" s="26" t="s">
        <v>6</v>
      </c>
      <c r="E100" s="26" t="s">
        <v>11</v>
      </c>
      <c r="F100" s="26" t="s">
        <v>104</v>
      </c>
      <c r="G100" s="26" t="s">
        <v>3</v>
      </c>
      <c r="H100" s="27">
        <v>86.53</v>
      </c>
      <c r="I100" s="27">
        <v>500</v>
      </c>
      <c r="J100" s="27">
        <v>282.58</v>
      </c>
      <c r="K100" s="27">
        <v>594.74</v>
      </c>
      <c r="L100" s="93">
        <v>0</v>
      </c>
      <c r="M100" s="93">
        <f t="shared" si="11"/>
        <v>594.74</v>
      </c>
    </row>
    <row r="101" spans="1:13" ht="48" customHeight="1">
      <c r="A101" s="65"/>
      <c r="B101" s="92" t="s">
        <v>118</v>
      </c>
      <c r="C101" s="26" t="s">
        <v>52</v>
      </c>
      <c r="D101" s="26" t="s">
        <v>6</v>
      </c>
      <c r="E101" s="26" t="s">
        <v>11</v>
      </c>
      <c r="F101" s="26" t="s">
        <v>104</v>
      </c>
      <c r="G101" s="26" t="s">
        <v>119</v>
      </c>
      <c r="H101" s="27">
        <v>26.08</v>
      </c>
      <c r="I101" s="27">
        <v>151</v>
      </c>
      <c r="J101" s="27">
        <v>85.34</v>
      </c>
      <c r="K101" s="27">
        <v>179.61</v>
      </c>
      <c r="L101" s="93">
        <v>0</v>
      </c>
      <c r="M101" s="93">
        <f t="shared" si="11"/>
        <v>179.61</v>
      </c>
    </row>
    <row r="102" spans="1:13" ht="60.75" customHeight="1">
      <c r="A102" s="65"/>
      <c r="B102" s="92" t="s">
        <v>58</v>
      </c>
      <c r="C102" s="26" t="s">
        <v>52</v>
      </c>
      <c r="D102" s="26" t="s">
        <v>6</v>
      </c>
      <c r="E102" s="26" t="s">
        <v>11</v>
      </c>
      <c r="F102" s="26" t="s">
        <v>228</v>
      </c>
      <c r="G102" s="26" t="s">
        <v>3</v>
      </c>
      <c r="H102" s="27">
        <v>450</v>
      </c>
      <c r="I102" s="27">
        <v>450</v>
      </c>
      <c r="J102" s="27">
        <v>0</v>
      </c>
      <c r="K102" s="27">
        <v>0</v>
      </c>
      <c r="L102" s="93">
        <v>212.73</v>
      </c>
      <c r="M102" s="93">
        <f t="shared" si="11"/>
        <v>212.73</v>
      </c>
    </row>
    <row r="103" spans="1:13" ht="51" customHeight="1">
      <c r="A103" s="65"/>
      <c r="B103" s="84" t="s">
        <v>118</v>
      </c>
      <c r="C103" s="26" t="s">
        <v>52</v>
      </c>
      <c r="D103" s="26" t="s">
        <v>6</v>
      </c>
      <c r="E103" s="26" t="s">
        <v>11</v>
      </c>
      <c r="F103" s="26" t="s">
        <v>228</v>
      </c>
      <c r="G103" s="26" t="s">
        <v>119</v>
      </c>
      <c r="H103" s="27">
        <v>136</v>
      </c>
      <c r="I103" s="27">
        <v>136</v>
      </c>
      <c r="J103" s="27">
        <v>0</v>
      </c>
      <c r="K103" s="27">
        <v>0</v>
      </c>
      <c r="L103" s="93">
        <v>65.24</v>
      </c>
      <c r="M103" s="93">
        <f t="shared" si="11"/>
        <v>65.24</v>
      </c>
    </row>
    <row r="104" spans="1:13" ht="61.5" customHeight="1">
      <c r="A104" s="65"/>
      <c r="B104" s="92" t="s">
        <v>172</v>
      </c>
      <c r="C104" s="26" t="s">
        <v>52</v>
      </c>
      <c r="D104" s="26" t="s">
        <v>6</v>
      </c>
      <c r="E104" s="26" t="s">
        <v>11</v>
      </c>
      <c r="F104" s="26" t="s">
        <v>98</v>
      </c>
      <c r="G104" s="26" t="s">
        <v>50</v>
      </c>
      <c r="H104" s="27">
        <f>H105+H106+H107+H108</f>
        <v>105.95</v>
      </c>
      <c r="I104" s="27">
        <f>I105+I106+I107+I108</f>
        <v>1069.57</v>
      </c>
      <c r="J104" s="27">
        <f>J105+J106+J107</f>
        <v>140.57999999999998</v>
      </c>
      <c r="K104" s="27">
        <f>K105+K106+K107+K108</f>
        <v>681.24</v>
      </c>
      <c r="L104" s="27">
        <f>L105+L106+L107+L108</f>
        <v>-47.440000000000005</v>
      </c>
      <c r="M104" s="93">
        <f t="shared" si="11"/>
        <v>633.8</v>
      </c>
    </row>
    <row r="105" spans="1:13" ht="47.25" customHeight="1">
      <c r="A105" s="65"/>
      <c r="B105" s="92" t="s">
        <v>58</v>
      </c>
      <c r="C105" s="26" t="s">
        <v>52</v>
      </c>
      <c r="D105" s="26" t="s">
        <v>6</v>
      </c>
      <c r="E105" s="26" t="s">
        <v>11</v>
      </c>
      <c r="F105" s="26" t="s">
        <v>98</v>
      </c>
      <c r="G105" s="26" t="s">
        <v>3</v>
      </c>
      <c r="H105" s="27">
        <v>3.6</v>
      </c>
      <c r="I105" s="27">
        <v>516.64</v>
      </c>
      <c r="J105" s="27">
        <v>-103.09</v>
      </c>
      <c r="K105" s="27">
        <v>312.16</v>
      </c>
      <c r="L105" s="93">
        <v>0</v>
      </c>
      <c r="M105" s="93">
        <f t="shared" si="11"/>
        <v>312.16</v>
      </c>
    </row>
    <row r="106" spans="1:13" ht="62.25" customHeight="1">
      <c r="A106" s="65"/>
      <c r="B106" s="92" t="s">
        <v>118</v>
      </c>
      <c r="C106" s="26" t="s">
        <v>52</v>
      </c>
      <c r="D106" s="26" t="s">
        <v>6</v>
      </c>
      <c r="E106" s="26" t="s">
        <v>11</v>
      </c>
      <c r="F106" s="26" t="s">
        <v>98</v>
      </c>
      <c r="G106" s="26" t="s">
        <v>119</v>
      </c>
      <c r="H106" s="27">
        <v>1.08</v>
      </c>
      <c r="I106" s="27">
        <v>163.7</v>
      </c>
      <c r="J106" s="27">
        <v>-31.14</v>
      </c>
      <c r="K106" s="27">
        <v>94.27</v>
      </c>
      <c r="L106" s="93">
        <v>0</v>
      </c>
      <c r="M106" s="93">
        <f t="shared" si="11"/>
        <v>94.27</v>
      </c>
    </row>
    <row r="107" spans="1:13" s="42" customFormat="1" ht="63.75" customHeight="1">
      <c r="A107" s="65"/>
      <c r="B107" s="92" t="s">
        <v>58</v>
      </c>
      <c r="C107" s="26" t="s">
        <v>52</v>
      </c>
      <c r="D107" s="26" t="s">
        <v>6</v>
      </c>
      <c r="E107" s="26" t="s">
        <v>11</v>
      </c>
      <c r="F107" s="26" t="s">
        <v>183</v>
      </c>
      <c r="G107" s="26" t="s">
        <v>3</v>
      </c>
      <c r="H107" s="27">
        <v>80</v>
      </c>
      <c r="I107" s="27">
        <v>296.68</v>
      </c>
      <c r="J107" s="27">
        <v>274.81</v>
      </c>
      <c r="K107" s="27">
        <v>274.81</v>
      </c>
      <c r="L107" s="93">
        <v>-100.18</v>
      </c>
      <c r="M107" s="93">
        <f t="shared" si="11"/>
        <v>174.63</v>
      </c>
    </row>
    <row r="108" spans="1:13" ht="48" customHeight="1">
      <c r="A108" s="66"/>
      <c r="B108" s="84" t="s">
        <v>118</v>
      </c>
      <c r="C108" s="26" t="s">
        <v>52</v>
      </c>
      <c r="D108" s="26" t="s">
        <v>6</v>
      </c>
      <c r="E108" s="26" t="s">
        <v>11</v>
      </c>
      <c r="F108" s="26" t="s">
        <v>183</v>
      </c>
      <c r="G108" s="26" t="s">
        <v>119</v>
      </c>
      <c r="H108" s="27">
        <v>21.27</v>
      </c>
      <c r="I108" s="27">
        <v>92.55</v>
      </c>
      <c r="J108" s="27">
        <v>0</v>
      </c>
      <c r="K108" s="27">
        <v>0</v>
      </c>
      <c r="L108" s="93">
        <v>52.74</v>
      </c>
      <c r="M108" s="93">
        <f t="shared" si="11"/>
        <v>52.74</v>
      </c>
    </row>
    <row r="109" spans="1:13" ht="62.25" customHeight="1">
      <c r="A109" s="65"/>
      <c r="B109" s="97" t="s">
        <v>171</v>
      </c>
      <c r="C109" s="26" t="s">
        <v>52</v>
      </c>
      <c r="D109" s="26" t="s">
        <v>6</v>
      </c>
      <c r="E109" s="26" t="s">
        <v>11</v>
      </c>
      <c r="F109" s="26" t="s">
        <v>102</v>
      </c>
      <c r="G109" s="26" t="s">
        <v>50</v>
      </c>
      <c r="H109" s="27">
        <f>H110</f>
        <v>28.333639999999995</v>
      </c>
      <c r="I109" s="27">
        <f>I110</f>
        <v>0</v>
      </c>
      <c r="J109" s="27">
        <v>0</v>
      </c>
      <c r="K109" s="27">
        <f>K110+K113</f>
        <v>122.14999999999999</v>
      </c>
      <c r="L109" s="93">
        <f>L110</f>
        <v>45.410000000000004</v>
      </c>
      <c r="M109" s="93">
        <f t="shared" si="11"/>
        <v>167.56</v>
      </c>
    </row>
    <row r="110" spans="1:13" ht="49.5" customHeight="1">
      <c r="A110" s="65"/>
      <c r="B110" s="92" t="s">
        <v>172</v>
      </c>
      <c r="C110" s="26" t="s">
        <v>52</v>
      </c>
      <c r="D110" s="26" t="s">
        <v>6</v>
      </c>
      <c r="E110" s="26" t="s">
        <v>11</v>
      </c>
      <c r="F110" s="26" t="s">
        <v>103</v>
      </c>
      <c r="G110" s="26" t="s">
        <v>50</v>
      </c>
      <c r="H110" s="27">
        <f>H112</f>
        <v>28.333639999999995</v>
      </c>
      <c r="I110" s="27">
        <f>I113</f>
        <v>0</v>
      </c>
      <c r="J110" s="27">
        <v>0</v>
      </c>
      <c r="K110" s="27">
        <f>K111+K112</f>
        <v>122.14999999999999</v>
      </c>
      <c r="L110" s="27">
        <f>L111+L112+L113</f>
        <v>45.410000000000004</v>
      </c>
      <c r="M110" s="93">
        <f t="shared" si="11"/>
        <v>167.56</v>
      </c>
    </row>
    <row r="111" spans="1:13" ht="62.25" customHeight="1">
      <c r="A111" s="65"/>
      <c r="B111" s="29" t="s">
        <v>58</v>
      </c>
      <c r="C111" s="26" t="s">
        <v>52</v>
      </c>
      <c r="D111" s="83" t="s">
        <v>6</v>
      </c>
      <c r="E111" s="26" t="s">
        <v>11</v>
      </c>
      <c r="F111" s="26" t="s">
        <v>103</v>
      </c>
      <c r="G111" s="83" t="s">
        <v>3</v>
      </c>
      <c r="H111" s="93">
        <v>93.82</v>
      </c>
      <c r="I111" s="93">
        <v>90</v>
      </c>
      <c r="J111" s="27">
        <v>0</v>
      </c>
      <c r="K111" s="27">
        <v>93.82</v>
      </c>
      <c r="L111" s="93">
        <v>0</v>
      </c>
      <c r="M111" s="93">
        <f t="shared" si="11"/>
        <v>93.82</v>
      </c>
    </row>
    <row r="112" spans="1:13" ht="62.25" customHeight="1">
      <c r="A112" s="65"/>
      <c r="B112" s="82" t="s">
        <v>118</v>
      </c>
      <c r="C112" s="26" t="s">
        <v>52</v>
      </c>
      <c r="D112" s="83" t="s">
        <v>6</v>
      </c>
      <c r="E112" s="26" t="s">
        <v>11</v>
      </c>
      <c r="F112" s="26" t="s">
        <v>103</v>
      </c>
      <c r="G112" s="83" t="s">
        <v>119</v>
      </c>
      <c r="H112" s="93">
        <f>H111*30.2%</f>
        <v>28.333639999999995</v>
      </c>
      <c r="I112" s="93">
        <v>27.19</v>
      </c>
      <c r="J112" s="27">
        <v>0</v>
      </c>
      <c r="K112" s="99">
        <v>28.33</v>
      </c>
      <c r="L112" s="93">
        <v>0</v>
      </c>
      <c r="M112" s="93">
        <f t="shared" si="11"/>
        <v>28.33</v>
      </c>
    </row>
    <row r="113" spans="1:13" ht="62.25" customHeight="1">
      <c r="A113" s="65"/>
      <c r="B113" s="29" t="s">
        <v>172</v>
      </c>
      <c r="C113" s="26" t="s">
        <v>52</v>
      </c>
      <c r="D113" s="26" t="s">
        <v>6</v>
      </c>
      <c r="E113" s="26" t="s">
        <v>11</v>
      </c>
      <c r="F113" s="83" t="s">
        <v>184</v>
      </c>
      <c r="G113" s="26" t="s">
        <v>50</v>
      </c>
      <c r="H113" s="94"/>
      <c r="I113" s="94">
        <v>0</v>
      </c>
      <c r="J113" s="27">
        <f>K113-I113</f>
        <v>0</v>
      </c>
      <c r="K113" s="94">
        <f>K114+K115</f>
        <v>0</v>
      </c>
      <c r="L113" s="93">
        <f>L114+L115</f>
        <v>45.410000000000004</v>
      </c>
      <c r="M113" s="93">
        <f t="shared" si="11"/>
        <v>45.410000000000004</v>
      </c>
    </row>
    <row r="114" spans="1:13" ht="62.25" customHeight="1">
      <c r="A114" s="65"/>
      <c r="B114" s="29" t="s">
        <v>58</v>
      </c>
      <c r="C114" s="26" t="s">
        <v>52</v>
      </c>
      <c r="D114" s="26" t="s">
        <v>6</v>
      </c>
      <c r="E114" s="26" t="s">
        <v>11</v>
      </c>
      <c r="F114" s="83" t="s">
        <v>184</v>
      </c>
      <c r="G114" s="26" t="s">
        <v>3</v>
      </c>
      <c r="H114" s="94"/>
      <c r="I114" s="94">
        <v>80</v>
      </c>
      <c r="J114" s="27">
        <v>0</v>
      </c>
      <c r="K114" s="94">
        <v>0</v>
      </c>
      <c r="L114" s="93">
        <v>34.88</v>
      </c>
      <c r="M114" s="93">
        <f t="shared" si="11"/>
        <v>34.88</v>
      </c>
    </row>
    <row r="115" spans="1:13" ht="62.25" customHeight="1">
      <c r="A115" s="65"/>
      <c r="B115" s="82" t="s">
        <v>118</v>
      </c>
      <c r="C115" s="26" t="s">
        <v>52</v>
      </c>
      <c r="D115" s="26" t="s">
        <v>6</v>
      </c>
      <c r="E115" s="26" t="s">
        <v>11</v>
      </c>
      <c r="F115" s="83" t="s">
        <v>184</v>
      </c>
      <c r="G115" s="26" t="s">
        <v>119</v>
      </c>
      <c r="H115" s="94"/>
      <c r="I115" s="94">
        <v>21.27</v>
      </c>
      <c r="J115" s="27">
        <v>0</v>
      </c>
      <c r="K115" s="94">
        <v>0</v>
      </c>
      <c r="L115" s="93">
        <v>10.53</v>
      </c>
      <c r="M115" s="93">
        <f t="shared" si="11"/>
        <v>10.53</v>
      </c>
    </row>
    <row r="116" spans="1:13" ht="39.75" customHeight="1">
      <c r="A116" s="65"/>
      <c r="B116" s="95" t="s">
        <v>99</v>
      </c>
      <c r="C116" s="52" t="s">
        <v>52</v>
      </c>
      <c r="D116" s="52" t="s">
        <v>67</v>
      </c>
      <c r="E116" s="52" t="s">
        <v>67</v>
      </c>
      <c r="F116" s="52" t="s">
        <v>2</v>
      </c>
      <c r="G116" s="100" t="s">
        <v>50</v>
      </c>
      <c r="H116" s="99">
        <v>0</v>
      </c>
      <c r="I116" s="99"/>
      <c r="J116" s="99">
        <f>J117</f>
        <v>-92.25</v>
      </c>
      <c r="K116" s="99">
        <v>0</v>
      </c>
      <c r="L116" s="93">
        <v>0</v>
      </c>
      <c r="M116" s="93">
        <f t="shared" si="11"/>
        <v>0</v>
      </c>
    </row>
    <row r="117" spans="1:13" ht="37.5" customHeight="1">
      <c r="A117" s="65"/>
      <c r="B117" s="92" t="s">
        <v>99</v>
      </c>
      <c r="C117" s="26" t="s">
        <v>52</v>
      </c>
      <c r="D117" s="26" t="s">
        <v>67</v>
      </c>
      <c r="E117" s="26" t="s">
        <v>67</v>
      </c>
      <c r="F117" s="26" t="s">
        <v>68</v>
      </c>
      <c r="G117" s="98">
        <v>999</v>
      </c>
      <c r="H117" s="99">
        <v>0</v>
      </c>
      <c r="I117" s="99"/>
      <c r="J117" s="99">
        <v>-92.25</v>
      </c>
      <c r="K117" s="99">
        <v>0</v>
      </c>
      <c r="L117" s="93">
        <v>0</v>
      </c>
      <c r="M117" s="93">
        <f t="shared" si="11"/>
        <v>0</v>
      </c>
    </row>
    <row r="118" spans="1:13" ht="62.25" customHeight="1">
      <c r="A118" s="65"/>
      <c r="B118" s="95" t="s">
        <v>20</v>
      </c>
      <c r="C118" s="95"/>
      <c r="D118" s="95"/>
      <c r="E118" s="95"/>
      <c r="F118" s="95"/>
      <c r="G118" s="51"/>
      <c r="H118" s="51" t="e">
        <f>H7+H35+H61+H71+H77+H81+H96+H57</f>
        <v>#REF!</v>
      </c>
      <c r="I118" s="51">
        <v>4996.43</v>
      </c>
      <c r="J118" s="51">
        <f>J116+J96+J73+J61+J57+J93+J7+J81+J77</f>
        <v>913.9499999999999</v>
      </c>
      <c r="K118" s="51">
        <f>K7+K35+K61+K77+K81+K96+K22+K57+K90+K73+K93</f>
        <v>4743.09</v>
      </c>
      <c r="L118" s="51">
        <f>L7+L35+L61+L77+L81+L96+L22+L57+L90+L73+L93</f>
        <v>167.98999999999998</v>
      </c>
      <c r="M118" s="79">
        <f t="shared" si="11"/>
        <v>4911.08</v>
      </c>
    </row>
    <row r="119" spans="1:13" ht="34.5" customHeight="1">
      <c r="A119" s="65"/>
      <c r="K119" s="39"/>
      <c r="M119" s="39"/>
    </row>
    <row r="120" spans="1:13" ht="34.5" customHeight="1">
      <c r="A120" s="65"/>
      <c r="K120" s="39"/>
      <c r="M120" s="39"/>
    </row>
    <row r="121" spans="1:13" ht="34.5" customHeight="1">
      <c r="A121" s="65"/>
      <c r="M121" s="39"/>
    </row>
    <row r="122" ht="31.5" customHeight="1">
      <c r="M122" s="39"/>
    </row>
    <row r="123" spans="12:13" ht="13.5" customHeight="1" hidden="1">
      <c r="L123" s="43"/>
      <c r="M123" s="39"/>
    </row>
    <row r="124" spans="12:13" ht="55.5" customHeight="1">
      <c r="L124" s="43"/>
      <c r="M124" s="39"/>
    </row>
    <row r="125" ht="45.75" customHeight="1">
      <c r="M125" s="39"/>
    </row>
    <row r="126" spans="12:13" ht="45.75" customHeight="1">
      <c r="L126" s="43"/>
      <c r="M126" s="39"/>
    </row>
    <row r="127" ht="42" customHeight="1">
      <c r="M127" s="39"/>
    </row>
    <row r="128" ht="69.75" customHeight="1">
      <c r="M128" s="39"/>
    </row>
    <row r="129" ht="34.5" customHeight="1">
      <c r="M129" s="39"/>
    </row>
    <row r="130" ht="59.25" customHeight="1">
      <c r="M130" s="39"/>
    </row>
    <row r="131" ht="59.25" customHeight="1"/>
    <row r="132" ht="40.5" customHeight="1"/>
    <row r="133" ht="33.75" customHeight="1"/>
    <row r="134" ht="12.75" customHeight="1"/>
    <row r="135" ht="12.75">
      <c r="N135" s="43"/>
    </row>
  </sheetData>
  <sheetProtection/>
  <mergeCells count="3">
    <mergeCell ref="G2:K2"/>
    <mergeCell ref="B3:K3"/>
    <mergeCell ref="L2:M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4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user</cp:lastModifiedBy>
  <cp:lastPrinted>2022-03-16T04:09:09Z</cp:lastPrinted>
  <dcterms:created xsi:type="dcterms:W3CDTF">2007-09-12T09:25:25Z</dcterms:created>
  <dcterms:modified xsi:type="dcterms:W3CDTF">2022-03-16T04:29:52Z</dcterms:modified>
  <cp:category/>
  <cp:version/>
  <cp:contentType/>
  <cp:contentStatus/>
</cp:coreProperties>
</file>